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380" windowHeight="8190" tabRatio="198" firstSheet="2" activeTab="2"/>
  </bookViews>
  <sheets>
    <sheet name="Input1" sheetId="1" state="hidden" r:id="rId1"/>
    <sheet name="Input2" sheetId="5" state="hidden" r:id="rId2"/>
    <sheet name="OI Chart" sheetId="2" r:id="rId3"/>
    <sheet name="Change in OI" sheetId="4" r:id="rId4"/>
  </sheets>
  <definedNames>
    <definedName name="optionKeys" localSheetId="0">Input1!$A$1:$W$45</definedName>
  </definedNames>
  <calcPr calcId="124519"/>
</workbook>
</file>

<file path=xl/calcChain.xml><?xml version="1.0" encoding="utf-8"?>
<calcChain xmlns="http://schemas.openxmlformats.org/spreadsheetml/2006/main">
  <c r="P7" i="5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Q6"/>
  <c r="P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"/>
  <c r="B2"/>
  <c r="B3" s="1"/>
  <c r="C3" l="1"/>
  <c r="D3" s="1"/>
  <c r="B11" s="1"/>
  <c r="A7" i="4" l="1"/>
  <c r="A7" i="2"/>
  <c r="E11" i="5"/>
  <c r="B7" i="4" s="1"/>
  <c r="F11" i="5"/>
  <c r="C7" i="4" s="1"/>
  <c r="D11" i="5"/>
  <c r="C7" i="2" s="1"/>
  <c r="C11" i="5"/>
  <c r="B7" i="2" s="1"/>
  <c r="B12" i="5"/>
  <c r="B10"/>
  <c r="A6" i="4" l="1"/>
  <c r="A6" i="2"/>
  <c r="E10" i="5"/>
  <c r="B6" i="4" s="1"/>
  <c r="F10" i="5"/>
  <c r="C6" i="4" s="1"/>
  <c r="D10" i="5"/>
  <c r="C6" i="2" s="1"/>
  <c r="C10" i="5"/>
  <c r="B6" i="2" s="1"/>
  <c r="B9" i="5"/>
  <c r="A8" i="4"/>
  <c r="A8" i="2"/>
  <c r="E12" i="5"/>
  <c r="B8" i="4" s="1"/>
  <c r="F12" i="5"/>
  <c r="C8" i="4" s="1"/>
  <c r="D12" i="5"/>
  <c r="C8" i="2" s="1"/>
  <c r="C12" i="5"/>
  <c r="B8" i="2" s="1"/>
  <c r="B13" i="5"/>
  <c r="A9" i="4" l="1"/>
  <c r="A9" i="2"/>
  <c r="E13" i="5"/>
  <c r="B9" i="4" s="1"/>
  <c r="F13" i="5"/>
  <c r="C9" i="4" s="1"/>
  <c r="D13" i="5"/>
  <c r="C9" i="2" s="1"/>
  <c r="C13" i="5"/>
  <c r="B9" i="2" s="1"/>
  <c r="B14" i="5"/>
  <c r="B8"/>
  <c r="A5" i="4"/>
  <c r="A5" i="2"/>
  <c r="E9" i="5"/>
  <c r="B5" i="4" s="1"/>
  <c r="F9" i="5"/>
  <c r="C5" i="4" s="1"/>
  <c r="D9" i="5"/>
  <c r="C5" i="2" s="1"/>
  <c r="C9" i="5"/>
  <c r="B5" i="2" s="1"/>
  <c r="B7" i="5" l="1"/>
  <c r="A4" i="4"/>
  <c r="A4" i="2"/>
  <c r="E8" i="5"/>
  <c r="B4" i="4" s="1"/>
  <c r="F8" i="5"/>
  <c r="C4" i="4" s="1"/>
  <c r="D8" i="5"/>
  <c r="C4" i="2" s="1"/>
  <c r="C8" i="5"/>
  <c r="B4" i="2" s="1"/>
  <c r="A10" i="4"/>
  <c r="A10" i="2"/>
  <c r="E14" i="5"/>
  <c r="B10" i="4" s="1"/>
  <c r="F14" i="5"/>
  <c r="C10" i="4" s="1"/>
  <c r="D14" i="5"/>
  <c r="C10" i="2" s="1"/>
  <c r="C14" i="5"/>
  <c r="B10" i="2" s="1"/>
  <c r="B15" i="5"/>
  <c r="A11" i="4" l="1"/>
  <c r="A11" i="2"/>
  <c r="E15" i="5"/>
  <c r="B11" i="4" s="1"/>
  <c r="F15" i="5"/>
  <c r="C11" i="4" s="1"/>
  <c r="D15" i="5"/>
  <c r="C11" i="2" s="1"/>
  <c r="C15" i="5"/>
  <c r="B11" i="2" s="1"/>
  <c r="B16" i="5"/>
  <c r="B6"/>
  <c r="A3" i="4"/>
  <c r="A3" i="2"/>
  <c r="E7" i="5"/>
  <c r="B3" i="4" s="1"/>
  <c r="F7" i="5"/>
  <c r="C3" i="4" s="1"/>
  <c r="D7" i="5"/>
  <c r="C3" i="2" s="1"/>
  <c r="C7" i="5"/>
  <c r="B3" i="2" s="1"/>
  <c r="A2" i="4" l="1"/>
  <c r="A2" i="2"/>
  <c r="F6" i="5"/>
  <c r="C2" i="4" s="1"/>
  <c r="E6" i="5"/>
  <c r="B2" i="4" s="1"/>
  <c r="D6" i="5"/>
  <c r="C2" i="2" s="1"/>
  <c r="C6" i="5"/>
  <c r="B2" i="2" s="1"/>
  <c r="A12" i="4"/>
  <c r="A12" i="2"/>
  <c r="E16" i="5"/>
  <c r="B12" i="4" s="1"/>
  <c r="F16" i="5"/>
  <c r="C12" i="4" s="1"/>
  <c r="D16" i="5"/>
  <c r="C12" i="2" s="1"/>
  <c r="C16" i="5"/>
  <c r="B12" i="2" s="1"/>
  <c r="B17" i="5"/>
  <c r="E17" l="1"/>
  <c r="F17"/>
  <c r="D17"/>
  <c r="C17"/>
</calcChain>
</file>

<file path=xl/connections.xml><?xml version="1.0" encoding="utf-8"?>
<connections xmlns="http://schemas.openxmlformats.org/spreadsheetml/2006/main">
  <connection id="1" interval="1" name="Connection" type="4" refreshedVersion="3" background="1" refreshOnLoad="1" saveData="1">
    <webPr parsePre="1" consecutive="1" xl2000="1" url="http://nseindia.com/live_market/dynaContent/live_watch/option_chain/optionKeys.jsp?symbolCode=-10007&amp;symbol=NIFTY&amp;symbol=NIFTY&amp;instrument=-&amp;date=-&amp;segmentLink=17&amp;symbolCount=2&amp;segmentLink=17"/>
  </connection>
</connections>
</file>

<file path=xl/sharedStrings.xml><?xml version="1.0" encoding="utf-8"?>
<sst xmlns="http://schemas.openxmlformats.org/spreadsheetml/2006/main" count="110" uniqueCount="32">
  <si>
    <t>Option Chain (Equity Derivatives)</t>
  </si>
  <si>
    <t>CALLS</t>
  </si>
  <si>
    <t>PUTS</t>
  </si>
  <si>
    <t>Chart</t>
  </si>
  <si>
    <t>OI</t>
  </si>
  <si>
    <t>Chng in OI</t>
  </si>
  <si>
    <t>Volume</t>
  </si>
  <si>
    <t>IV</t>
  </si>
  <si>
    <t>LTP</t>
  </si>
  <si>
    <t>Net Chng</t>
  </si>
  <si>
    <t>Bid</t>
  </si>
  <si>
    <t>Ask</t>
  </si>
  <si>
    <t>Strike Price</t>
  </si>
  <si>
    <t>Qty</t>
  </si>
  <si>
    <t>Price</t>
  </si>
  <si>
    <t>Top</t>
  </si>
  <si>
    <t>Note : 10% interest rate is applied while computing implied volatility.</t>
  </si>
  <si>
    <t>Calls OI</t>
  </si>
  <si>
    <t>Puts OI</t>
  </si>
  <si>
    <t xml:space="preserve">View Options Contracts for: </t>
  </si>
  <si>
    <t xml:space="preserve">OR </t>
  </si>
  <si>
    <t>Filter by: Expiry Date</t>
  </si>
  <si>
    <t>Futures contracts</t>
  </si>
  <si>
    <t>-</t>
  </si>
  <si>
    <t xml:space="preserve"> Highlighted options are in-the-money.</t>
  </si>
  <si>
    <t>Call OI</t>
  </si>
  <si>
    <t>Put OI</t>
  </si>
  <si>
    <t>Change in Call OI</t>
  </si>
  <si>
    <t>Change in Put OI</t>
  </si>
  <si>
    <t>Chg Calls OI</t>
  </si>
  <si>
    <t>Chg Puts OI</t>
  </si>
  <si>
    <t xml:space="preserve">Underlying Index: NIFTY 5665.60  As on Oct 29, 2012 15:30:47 IST 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</si>
</sst>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'OI Chart'!$B$1</c:f>
              <c:strCache>
                <c:ptCount val="1"/>
                <c:pt idx="0">
                  <c:v>Calls OI</c:v>
                </c:pt>
              </c:strCache>
            </c:strRef>
          </c:tx>
          <c:cat>
            <c:numRef>
              <c:f>'OI Chart'!$A$2:$A$12</c:f>
              <c:numCache>
                <c:formatCode>General</c:formatCode>
                <c:ptCount val="11"/>
                <c:pt idx="0">
                  <c:v>5100</c:v>
                </c:pt>
                <c:pt idx="1">
                  <c:v>5200</c:v>
                </c:pt>
                <c:pt idx="2">
                  <c:v>5300</c:v>
                </c:pt>
                <c:pt idx="3">
                  <c:v>5400</c:v>
                </c:pt>
                <c:pt idx="4">
                  <c:v>5500</c:v>
                </c:pt>
                <c:pt idx="5">
                  <c:v>5600</c:v>
                </c:pt>
                <c:pt idx="6">
                  <c:v>5700</c:v>
                </c:pt>
                <c:pt idx="7">
                  <c:v>5800</c:v>
                </c:pt>
                <c:pt idx="8">
                  <c:v>5900</c:v>
                </c:pt>
                <c:pt idx="9">
                  <c:v>6000</c:v>
                </c:pt>
                <c:pt idx="10">
                  <c:v>6100</c:v>
                </c:pt>
              </c:numCache>
            </c:numRef>
          </c:cat>
          <c:val>
            <c:numRef>
              <c:f>'OI Chart'!$B$2:$B$12</c:f>
              <c:numCache>
                <c:formatCode>General</c:formatCode>
                <c:ptCount val="11"/>
                <c:pt idx="0">
                  <c:v>292450</c:v>
                </c:pt>
                <c:pt idx="1">
                  <c:v>402950</c:v>
                </c:pt>
                <c:pt idx="2">
                  <c:v>727150</c:v>
                </c:pt>
                <c:pt idx="3">
                  <c:v>1684300</c:v>
                </c:pt>
                <c:pt idx="4">
                  <c:v>786300</c:v>
                </c:pt>
                <c:pt idx="5">
                  <c:v>1204650</c:v>
                </c:pt>
                <c:pt idx="6">
                  <c:v>3389550</c:v>
                </c:pt>
                <c:pt idx="7">
                  <c:v>3909100</c:v>
                </c:pt>
                <c:pt idx="8">
                  <c:v>4229950</c:v>
                </c:pt>
                <c:pt idx="9">
                  <c:v>4361600</c:v>
                </c:pt>
                <c:pt idx="10">
                  <c:v>2039400</c:v>
                </c:pt>
              </c:numCache>
            </c:numRef>
          </c:val>
        </c:ser>
        <c:ser>
          <c:idx val="1"/>
          <c:order val="1"/>
          <c:tx>
            <c:strRef>
              <c:f>'OI Chart'!$C$1</c:f>
              <c:strCache>
                <c:ptCount val="1"/>
                <c:pt idx="0">
                  <c:v>Puts OI</c:v>
                </c:pt>
              </c:strCache>
            </c:strRef>
          </c:tx>
          <c:cat>
            <c:numRef>
              <c:f>'OI Chart'!$A$2:$A$12</c:f>
              <c:numCache>
                <c:formatCode>General</c:formatCode>
                <c:ptCount val="11"/>
                <c:pt idx="0">
                  <c:v>5100</c:v>
                </c:pt>
                <c:pt idx="1">
                  <c:v>5200</c:v>
                </c:pt>
                <c:pt idx="2">
                  <c:v>5300</c:v>
                </c:pt>
                <c:pt idx="3">
                  <c:v>5400</c:v>
                </c:pt>
                <c:pt idx="4">
                  <c:v>5500</c:v>
                </c:pt>
                <c:pt idx="5">
                  <c:v>5600</c:v>
                </c:pt>
                <c:pt idx="6">
                  <c:v>5700</c:v>
                </c:pt>
                <c:pt idx="7">
                  <c:v>5800</c:v>
                </c:pt>
                <c:pt idx="8">
                  <c:v>5900</c:v>
                </c:pt>
                <c:pt idx="9">
                  <c:v>6000</c:v>
                </c:pt>
                <c:pt idx="10">
                  <c:v>6100</c:v>
                </c:pt>
              </c:numCache>
            </c:numRef>
          </c:cat>
          <c:val>
            <c:numRef>
              <c:f>'OI Chart'!$C$2:$C$12</c:f>
              <c:numCache>
                <c:formatCode>General</c:formatCode>
                <c:ptCount val="11"/>
                <c:pt idx="0">
                  <c:v>1075000</c:v>
                </c:pt>
                <c:pt idx="1">
                  <c:v>3109800</c:v>
                </c:pt>
                <c:pt idx="2">
                  <c:v>4897100</c:v>
                </c:pt>
                <c:pt idx="3">
                  <c:v>4027900</c:v>
                </c:pt>
                <c:pt idx="4">
                  <c:v>3472900</c:v>
                </c:pt>
                <c:pt idx="5">
                  <c:v>4496600</c:v>
                </c:pt>
                <c:pt idx="6">
                  <c:v>4050450</c:v>
                </c:pt>
                <c:pt idx="7">
                  <c:v>1699250</c:v>
                </c:pt>
                <c:pt idx="8">
                  <c:v>526850</c:v>
                </c:pt>
                <c:pt idx="9">
                  <c:v>733200</c:v>
                </c:pt>
                <c:pt idx="10">
                  <c:v>139650</c:v>
                </c:pt>
              </c:numCache>
            </c:numRef>
          </c:val>
        </c:ser>
        <c:shape val="box"/>
        <c:axId val="60587008"/>
        <c:axId val="70762496"/>
        <c:axId val="0"/>
      </c:bar3DChart>
      <c:catAx>
        <c:axId val="60587008"/>
        <c:scaling>
          <c:orientation val="minMax"/>
        </c:scaling>
        <c:axPos val="b"/>
        <c:numFmt formatCode="General" sourceLinked="1"/>
        <c:tickLblPos val="nextTo"/>
        <c:crossAx val="70762496"/>
        <c:crosses val="autoZero"/>
        <c:auto val="1"/>
        <c:lblAlgn val="ctr"/>
        <c:lblOffset val="100"/>
      </c:catAx>
      <c:valAx>
        <c:axId val="70762496"/>
        <c:scaling>
          <c:orientation val="minMax"/>
        </c:scaling>
        <c:axPos val="l"/>
        <c:majorGridlines/>
        <c:numFmt formatCode="General" sourceLinked="1"/>
        <c:tickLblPos val="nextTo"/>
        <c:crossAx val="60587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'Change in OI'!$B$1</c:f>
              <c:strCache>
                <c:ptCount val="1"/>
                <c:pt idx="0">
                  <c:v>Chg Calls OI</c:v>
                </c:pt>
              </c:strCache>
            </c:strRef>
          </c:tx>
          <c:cat>
            <c:numRef>
              <c:f>'Change in OI'!$A$2:$A$12</c:f>
              <c:numCache>
                <c:formatCode>General</c:formatCode>
                <c:ptCount val="11"/>
                <c:pt idx="0">
                  <c:v>5100</c:v>
                </c:pt>
                <c:pt idx="1">
                  <c:v>5200</c:v>
                </c:pt>
                <c:pt idx="2">
                  <c:v>5300</c:v>
                </c:pt>
                <c:pt idx="3">
                  <c:v>5400</c:v>
                </c:pt>
                <c:pt idx="4">
                  <c:v>5500</c:v>
                </c:pt>
                <c:pt idx="5">
                  <c:v>5600</c:v>
                </c:pt>
                <c:pt idx="6">
                  <c:v>5700</c:v>
                </c:pt>
                <c:pt idx="7">
                  <c:v>5800</c:v>
                </c:pt>
                <c:pt idx="8">
                  <c:v>5900</c:v>
                </c:pt>
                <c:pt idx="9">
                  <c:v>6000</c:v>
                </c:pt>
                <c:pt idx="10">
                  <c:v>6100</c:v>
                </c:pt>
              </c:numCache>
            </c:numRef>
          </c:cat>
          <c:val>
            <c:numRef>
              <c:f>'Change in OI'!$B$2:$B$12</c:f>
              <c:numCache>
                <c:formatCode>#,##0</c:formatCode>
                <c:ptCount val="11"/>
                <c:pt idx="0">
                  <c:v>-550</c:v>
                </c:pt>
                <c:pt idx="1">
                  <c:v>5950</c:v>
                </c:pt>
                <c:pt idx="2">
                  <c:v>-14700</c:v>
                </c:pt>
                <c:pt idx="3">
                  <c:v>4650</c:v>
                </c:pt>
                <c:pt idx="4">
                  <c:v>14550</c:v>
                </c:pt>
                <c:pt idx="5">
                  <c:v>-9150</c:v>
                </c:pt>
                <c:pt idx="6">
                  <c:v>284350</c:v>
                </c:pt>
                <c:pt idx="7">
                  <c:v>469900</c:v>
                </c:pt>
                <c:pt idx="8">
                  <c:v>443100</c:v>
                </c:pt>
                <c:pt idx="9">
                  <c:v>667700</c:v>
                </c:pt>
                <c:pt idx="10">
                  <c:v>69250</c:v>
                </c:pt>
              </c:numCache>
            </c:numRef>
          </c:val>
        </c:ser>
        <c:ser>
          <c:idx val="2"/>
          <c:order val="1"/>
          <c:tx>
            <c:strRef>
              <c:f>'Change in OI'!$C$1</c:f>
              <c:strCache>
                <c:ptCount val="1"/>
                <c:pt idx="0">
                  <c:v>Chg Puts OI</c:v>
                </c:pt>
              </c:strCache>
            </c:strRef>
          </c:tx>
          <c:cat>
            <c:numRef>
              <c:f>'Change in OI'!$A$2:$A$12</c:f>
              <c:numCache>
                <c:formatCode>General</c:formatCode>
                <c:ptCount val="11"/>
                <c:pt idx="0">
                  <c:v>5100</c:v>
                </c:pt>
                <c:pt idx="1">
                  <c:v>5200</c:v>
                </c:pt>
                <c:pt idx="2">
                  <c:v>5300</c:v>
                </c:pt>
                <c:pt idx="3">
                  <c:v>5400</c:v>
                </c:pt>
                <c:pt idx="4">
                  <c:v>5500</c:v>
                </c:pt>
                <c:pt idx="5">
                  <c:v>5600</c:v>
                </c:pt>
                <c:pt idx="6">
                  <c:v>5700</c:v>
                </c:pt>
                <c:pt idx="7">
                  <c:v>5800</c:v>
                </c:pt>
                <c:pt idx="8">
                  <c:v>5900</c:v>
                </c:pt>
                <c:pt idx="9">
                  <c:v>6000</c:v>
                </c:pt>
                <c:pt idx="10">
                  <c:v>6100</c:v>
                </c:pt>
              </c:numCache>
            </c:numRef>
          </c:cat>
          <c:val>
            <c:numRef>
              <c:f>'Change in OI'!$C$2:$C$12</c:f>
              <c:numCache>
                <c:formatCode>#,##0</c:formatCode>
                <c:ptCount val="11"/>
                <c:pt idx="0">
                  <c:v>283600</c:v>
                </c:pt>
                <c:pt idx="1">
                  <c:v>668850</c:v>
                </c:pt>
                <c:pt idx="2">
                  <c:v>545050</c:v>
                </c:pt>
                <c:pt idx="3">
                  <c:v>704750</c:v>
                </c:pt>
                <c:pt idx="4">
                  <c:v>207650</c:v>
                </c:pt>
                <c:pt idx="5">
                  <c:v>433900</c:v>
                </c:pt>
                <c:pt idx="6">
                  <c:v>456500</c:v>
                </c:pt>
                <c:pt idx="7">
                  <c:v>6750</c:v>
                </c:pt>
                <c:pt idx="8">
                  <c:v>-6650</c:v>
                </c:pt>
                <c:pt idx="9">
                  <c:v>6200</c:v>
                </c:pt>
                <c:pt idx="10">
                  <c:v>10800</c:v>
                </c:pt>
              </c:numCache>
            </c:numRef>
          </c:val>
        </c:ser>
        <c:shape val="box"/>
        <c:axId val="80642048"/>
        <c:axId val="80644736"/>
        <c:axId val="0"/>
      </c:bar3DChart>
      <c:catAx>
        <c:axId val="80642048"/>
        <c:scaling>
          <c:orientation val="minMax"/>
        </c:scaling>
        <c:axPos val="b"/>
        <c:numFmt formatCode="General" sourceLinked="1"/>
        <c:tickLblPos val="nextTo"/>
        <c:crossAx val="80644736"/>
        <c:crosses val="autoZero"/>
        <c:auto val="1"/>
        <c:lblAlgn val="ctr"/>
        <c:lblOffset val="100"/>
      </c:catAx>
      <c:valAx>
        <c:axId val="80644736"/>
        <c:scaling>
          <c:orientation val="minMax"/>
        </c:scaling>
        <c:axPos val="l"/>
        <c:majorGridlines/>
        <c:numFmt formatCode="#,##0" sourceLinked="1"/>
        <c:tickLblPos val="nextTo"/>
        <c:crossAx val="80642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3</xdr:row>
      <xdr:rowOff>38101</xdr:rowOff>
    </xdr:from>
    <xdr:to>
      <xdr:col>14</xdr:col>
      <xdr:colOff>28575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3</xdr:row>
      <xdr:rowOff>38101</xdr:rowOff>
    </xdr:from>
    <xdr:to>
      <xdr:col>14</xdr:col>
      <xdr:colOff>28575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ptionKey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5"/>
  <sheetViews>
    <sheetView workbookViewId="0">
      <pane ySplit="1" activePane="bottomLeft"/>
      <selection pane="bottomLeft" activeCell="A14" sqref="A14"/>
    </sheetView>
  </sheetViews>
  <sheetFormatPr defaultColWidth="11.5703125" defaultRowHeight="12.75"/>
  <cols>
    <col min="1" max="1" width="27.42578125" customWidth="1"/>
    <col min="2" max="2" width="58.7109375" customWidth="1"/>
    <col min="3" max="3" width="9.28515625" customWidth="1"/>
    <col min="4" max="4" width="6.7109375" customWidth="1"/>
    <col min="5" max="5" width="6" customWidth="1"/>
    <col min="6" max="6" width="7" customWidth="1"/>
    <col min="7" max="7" width="8.28515625" customWidth="1"/>
    <col min="8" max="8" width="6.5703125" customWidth="1"/>
    <col min="9" max="10" width="7" customWidth="1"/>
    <col min="11" max="11" width="6.5703125" customWidth="1"/>
    <col min="12" max="12" width="9.42578125" customWidth="1"/>
    <col min="13" max="13" width="5.7109375" customWidth="1"/>
    <col min="14" max="15" width="8.140625" customWidth="1"/>
    <col min="16" max="16" width="5.7109375" customWidth="1"/>
    <col min="17" max="17" width="8.28515625" customWidth="1"/>
    <col min="18" max="18" width="8.140625" customWidth="1"/>
    <col min="19" max="19" width="6" customWidth="1"/>
    <col min="20" max="20" width="6.7109375" customWidth="1"/>
    <col min="21" max="21" width="9.28515625" customWidth="1"/>
    <col min="22" max="22" width="7.85546875" customWidth="1"/>
    <col min="23" max="23" width="5.140625" customWidth="1"/>
  </cols>
  <sheetData>
    <row r="1" spans="1:23">
      <c r="A1" s="1" t="s">
        <v>0</v>
      </c>
      <c r="B1" t="s">
        <v>31</v>
      </c>
    </row>
    <row r="2" spans="1:23" ht="20.25">
      <c r="A2" s="2" t="s">
        <v>19</v>
      </c>
      <c r="B2" s="3"/>
    </row>
    <row r="3" spans="1:23">
      <c r="A3" s="4" t="s">
        <v>20</v>
      </c>
    </row>
    <row r="4" spans="1:23">
      <c r="A4" s="1" t="s">
        <v>21</v>
      </c>
    </row>
    <row r="5" spans="1:23">
      <c r="A5" s="1" t="s">
        <v>22</v>
      </c>
    </row>
    <row r="6" spans="1:23">
      <c r="A6" s="5"/>
      <c r="L6" s="6"/>
      <c r="M6" s="5"/>
    </row>
    <row r="7" spans="1:23">
      <c r="A7" s="5"/>
      <c r="B7" s="5"/>
      <c r="C7" s="5"/>
      <c r="D7" s="5"/>
      <c r="E7" s="5"/>
      <c r="F7" s="5"/>
      <c r="G7" s="5"/>
      <c r="H7" s="7"/>
      <c r="I7" s="7"/>
      <c r="J7" s="7"/>
      <c r="K7" s="7"/>
      <c r="L7" s="5"/>
      <c r="M7" s="7"/>
      <c r="N7" s="7"/>
      <c r="O7" s="7"/>
      <c r="P7" s="7"/>
      <c r="Q7" s="5"/>
      <c r="R7" s="5"/>
      <c r="S7" s="5"/>
      <c r="T7" s="5"/>
      <c r="U7" s="5"/>
      <c r="V7" s="5"/>
      <c r="W7" s="5"/>
    </row>
    <row r="8" spans="1:23">
      <c r="A8" t="s">
        <v>1</v>
      </c>
      <c r="H8" s="7"/>
      <c r="I8" s="7"/>
      <c r="J8" s="7"/>
      <c r="K8" s="7"/>
      <c r="M8" s="7" t="s">
        <v>2</v>
      </c>
      <c r="N8" s="7"/>
      <c r="O8" s="7"/>
      <c r="P8" s="7"/>
    </row>
    <row r="9" spans="1:23">
      <c r="A9" s="8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8" t="s">
        <v>8</v>
      </c>
      <c r="G9" s="1" t="s">
        <v>9</v>
      </c>
      <c r="H9" s="1" t="s">
        <v>10</v>
      </c>
      <c r="I9" s="1" t="s">
        <v>10</v>
      </c>
      <c r="J9" s="1" t="s">
        <v>11</v>
      </c>
      <c r="K9" s="1" t="s">
        <v>11</v>
      </c>
      <c r="L9" s="8" t="s">
        <v>12</v>
      </c>
      <c r="M9" s="1" t="s">
        <v>10</v>
      </c>
      <c r="N9" s="1" t="s">
        <v>10</v>
      </c>
      <c r="O9" s="1" t="s">
        <v>11</v>
      </c>
      <c r="P9" s="1" t="s">
        <v>11</v>
      </c>
      <c r="Q9" s="1" t="s">
        <v>9</v>
      </c>
      <c r="R9" s="8" t="s">
        <v>8</v>
      </c>
      <c r="S9" s="1" t="s">
        <v>7</v>
      </c>
      <c r="T9" s="1" t="s">
        <v>6</v>
      </c>
      <c r="U9" s="1" t="s">
        <v>5</v>
      </c>
      <c r="V9" s="1" t="s">
        <v>4</v>
      </c>
      <c r="W9" s="8" t="s">
        <v>3</v>
      </c>
    </row>
    <row r="10" spans="1:23">
      <c r="A10" s="8"/>
      <c r="B10" s="1"/>
      <c r="C10" s="1"/>
      <c r="D10" s="1"/>
      <c r="E10" s="1"/>
      <c r="F10" s="8"/>
      <c r="G10" s="1"/>
      <c r="H10" s="1" t="s">
        <v>13</v>
      </c>
      <c r="I10" s="1" t="s">
        <v>14</v>
      </c>
      <c r="J10" s="1" t="s">
        <v>14</v>
      </c>
      <c r="K10" s="1" t="s">
        <v>13</v>
      </c>
      <c r="L10" s="8"/>
      <c r="M10" s="1" t="s">
        <v>13</v>
      </c>
      <c r="N10" s="1" t="s">
        <v>14</v>
      </c>
      <c r="O10" s="1" t="s">
        <v>14</v>
      </c>
      <c r="P10" s="1" t="s">
        <v>13</v>
      </c>
      <c r="Q10" s="1"/>
      <c r="R10" s="8"/>
      <c r="S10" s="1"/>
      <c r="T10" s="1"/>
      <c r="U10" s="1"/>
      <c r="V10" s="1"/>
      <c r="W10" s="8"/>
    </row>
    <row r="11" spans="1:23">
      <c r="A11" s="8"/>
      <c r="B11" s="10">
        <v>221050</v>
      </c>
      <c r="C11" s="10">
        <v>950</v>
      </c>
      <c r="D11" s="1">
        <v>147</v>
      </c>
      <c r="E11" s="1" t="s">
        <v>23</v>
      </c>
      <c r="F11" s="11">
        <v>1685.25</v>
      </c>
      <c r="G11" s="1">
        <v>8.8000000000000007</v>
      </c>
      <c r="H11" s="1">
        <v>50</v>
      </c>
      <c r="I11" s="11">
        <v>1686.1</v>
      </c>
      <c r="J11" s="11">
        <v>1692.05</v>
      </c>
      <c r="K11" s="1">
        <v>100</v>
      </c>
      <c r="L11" s="8">
        <v>4000</v>
      </c>
      <c r="M11" s="10">
        <v>27700</v>
      </c>
      <c r="N11" s="1">
        <v>0.1</v>
      </c>
      <c r="O11" s="1">
        <v>0.2</v>
      </c>
      <c r="P11" s="10">
        <v>14950</v>
      </c>
      <c r="Q11" s="1">
        <v>-0.05</v>
      </c>
      <c r="R11" s="1">
        <v>0.1</v>
      </c>
      <c r="S11" s="1">
        <v>38.29</v>
      </c>
      <c r="T11" s="1">
        <v>146</v>
      </c>
      <c r="U11" s="10" t="s">
        <v>23</v>
      </c>
      <c r="V11" s="10">
        <v>165050</v>
      </c>
      <c r="W11" s="8"/>
    </row>
    <row r="12" spans="1:23">
      <c r="A12" s="8"/>
      <c r="B12" s="10">
        <v>6050</v>
      </c>
      <c r="C12" s="10" t="s">
        <v>23</v>
      </c>
      <c r="D12" s="1" t="s">
        <v>23</v>
      </c>
      <c r="E12" s="1" t="s">
        <v>23</v>
      </c>
      <c r="F12" s="11">
        <v>1610</v>
      </c>
      <c r="G12" s="1" t="s">
        <v>23</v>
      </c>
      <c r="H12" s="10">
        <v>1500</v>
      </c>
      <c r="I12" s="11">
        <v>1571.5</v>
      </c>
      <c r="J12" s="11">
        <v>1605.3</v>
      </c>
      <c r="K12" s="10">
        <v>1500</v>
      </c>
      <c r="L12" s="8">
        <v>4100</v>
      </c>
      <c r="M12" s="10">
        <v>15000</v>
      </c>
      <c r="N12" s="1">
        <v>0.15</v>
      </c>
      <c r="O12" s="1">
        <v>0.5</v>
      </c>
      <c r="P12" s="10">
        <v>950</v>
      </c>
      <c r="Q12" s="1" t="s">
        <v>23</v>
      </c>
      <c r="R12" s="1">
        <v>0.2</v>
      </c>
      <c r="S12" s="1" t="s">
        <v>23</v>
      </c>
      <c r="T12" s="1" t="s">
        <v>23</v>
      </c>
      <c r="U12" s="10" t="s">
        <v>23</v>
      </c>
      <c r="V12" s="10">
        <v>6200</v>
      </c>
      <c r="W12" s="8"/>
    </row>
    <row r="13" spans="1:23">
      <c r="A13" s="8"/>
      <c r="B13" s="10">
        <v>6750</v>
      </c>
      <c r="C13" s="10" t="s">
        <v>23</v>
      </c>
      <c r="D13" s="1">
        <v>1</v>
      </c>
      <c r="E13" s="1" t="s">
        <v>23</v>
      </c>
      <c r="F13" s="12">
        <v>1491.35</v>
      </c>
      <c r="G13" s="1">
        <v>-33.65</v>
      </c>
      <c r="H13" s="1">
        <v>100</v>
      </c>
      <c r="I13" s="11">
        <v>1484.2</v>
      </c>
      <c r="J13" s="11">
        <v>1508.55</v>
      </c>
      <c r="K13" s="1">
        <v>100</v>
      </c>
      <c r="L13" s="8">
        <v>4200</v>
      </c>
      <c r="M13" s="10">
        <v>5000</v>
      </c>
      <c r="N13" s="1">
        <v>0.2</v>
      </c>
      <c r="O13" s="1">
        <v>0.5</v>
      </c>
      <c r="P13" s="10">
        <v>3900</v>
      </c>
      <c r="Q13" s="1">
        <v>0.3</v>
      </c>
      <c r="R13" s="8">
        <v>0.5</v>
      </c>
      <c r="S13" s="1">
        <v>38.479999999999997</v>
      </c>
      <c r="T13" s="1">
        <v>2</v>
      </c>
      <c r="U13" s="10" t="s">
        <v>23</v>
      </c>
      <c r="V13" s="10">
        <v>10000</v>
      </c>
      <c r="W13" s="8"/>
    </row>
    <row r="14" spans="1:23">
      <c r="A14" s="8"/>
      <c r="B14" s="10">
        <v>26100</v>
      </c>
      <c r="C14" s="10" t="s">
        <v>23</v>
      </c>
      <c r="D14" s="1" t="s">
        <v>23</v>
      </c>
      <c r="E14" s="1" t="s">
        <v>23</v>
      </c>
      <c r="F14" s="11">
        <v>1422</v>
      </c>
      <c r="G14" s="1" t="s">
        <v>23</v>
      </c>
      <c r="H14" s="10">
        <v>100</v>
      </c>
      <c r="I14" s="11">
        <v>1386.95</v>
      </c>
      <c r="J14" s="11">
        <v>1394.75</v>
      </c>
      <c r="K14" s="10">
        <v>100</v>
      </c>
      <c r="L14" s="8">
        <v>4300</v>
      </c>
      <c r="M14" s="10">
        <v>16500</v>
      </c>
      <c r="N14" s="1">
        <v>0.15</v>
      </c>
      <c r="O14" s="1">
        <v>0.4</v>
      </c>
      <c r="P14" s="10">
        <v>15000</v>
      </c>
      <c r="Q14" s="1" t="s">
        <v>23</v>
      </c>
      <c r="R14" s="8">
        <v>0.2</v>
      </c>
      <c r="S14" s="1" t="s">
        <v>23</v>
      </c>
      <c r="T14" s="1" t="s">
        <v>23</v>
      </c>
      <c r="U14" s="10" t="s">
        <v>23</v>
      </c>
      <c r="V14" s="10">
        <v>20250</v>
      </c>
      <c r="W14" s="8"/>
    </row>
    <row r="15" spans="1:23">
      <c r="A15" s="8"/>
      <c r="B15" s="10">
        <v>650</v>
      </c>
      <c r="C15" s="10" t="s">
        <v>23</v>
      </c>
      <c r="D15" s="10" t="s">
        <v>23</v>
      </c>
      <c r="E15" s="1" t="s">
        <v>23</v>
      </c>
      <c r="F15" s="11">
        <v>1318.95</v>
      </c>
      <c r="G15" s="1" t="s">
        <v>23</v>
      </c>
      <c r="H15" s="1">
        <v>100</v>
      </c>
      <c r="I15" s="11">
        <v>1287.5999999999999</v>
      </c>
      <c r="J15" s="11">
        <v>1296.25</v>
      </c>
      <c r="K15" s="10">
        <v>100</v>
      </c>
      <c r="L15" s="8">
        <v>4400</v>
      </c>
      <c r="M15" s="10">
        <v>15000</v>
      </c>
      <c r="N15" s="1">
        <v>0.25</v>
      </c>
      <c r="O15" s="1">
        <v>0.5</v>
      </c>
      <c r="P15" s="10">
        <v>300</v>
      </c>
      <c r="Q15" s="1" t="s">
        <v>23</v>
      </c>
      <c r="R15" s="8">
        <v>0.25</v>
      </c>
      <c r="S15" s="1" t="s">
        <v>23</v>
      </c>
      <c r="T15" s="10" t="s">
        <v>23</v>
      </c>
      <c r="U15" s="10" t="s">
        <v>23</v>
      </c>
      <c r="V15" s="10">
        <v>3350</v>
      </c>
      <c r="W15" s="8"/>
    </row>
    <row r="16" spans="1:23">
      <c r="A16" s="8"/>
      <c r="B16" s="10">
        <v>224700</v>
      </c>
      <c r="C16" s="10">
        <v>-1200</v>
      </c>
      <c r="D16" s="1">
        <v>59</v>
      </c>
      <c r="E16" s="1" t="s">
        <v>23</v>
      </c>
      <c r="F16" s="11">
        <v>1192</v>
      </c>
      <c r="G16" s="1">
        <v>6.3</v>
      </c>
      <c r="H16" s="1">
        <v>100</v>
      </c>
      <c r="I16" s="11">
        <v>1191.25</v>
      </c>
      <c r="J16" s="11">
        <v>1195.25</v>
      </c>
      <c r="K16" s="10">
        <v>100</v>
      </c>
      <c r="L16" s="8">
        <v>4500</v>
      </c>
      <c r="M16" s="10">
        <v>4850</v>
      </c>
      <c r="N16" s="1">
        <v>0.4</v>
      </c>
      <c r="O16" s="1">
        <v>0.6</v>
      </c>
      <c r="P16" s="10">
        <v>1000</v>
      </c>
      <c r="Q16" s="1">
        <v>0.1</v>
      </c>
      <c r="R16" s="8">
        <v>0.6</v>
      </c>
      <c r="S16" s="1">
        <v>31.1</v>
      </c>
      <c r="T16" s="1">
        <v>390</v>
      </c>
      <c r="U16" s="10">
        <v>-2200</v>
      </c>
      <c r="V16" s="10">
        <v>175800</v>
      </c>
      <c r="W16" s="8"/>
    </row>
    <row r="17" spans="1:23">
      <c r="A17" s="8"/>
      <c r="B17" s="10">
        <v>17200</v>
      </c>
      <c r="C17" s="10">
        <v>-2150</v>
      </c>
      <c r="D17" s="1">
        <v>53</v>
      </c>
      <c r="E17" s="1" t="s">
        <v>23</v>
      </c>
      <c r="F17" s="11">
        <v>1098</v>
      </c>
      <c r="G17" s="1">
        <v>8</v>
      </c>
      <c r="H17" s="1">
        <v>50</v>
      </c>
      <c r="I17" s="11">
        <v>1092.3</v>
      </c>
      <c r="J17" s="11">
        <v>1101.05</v>
      </c>
      <c r="K17" s="10">
        <v>50</v>
      </c>
      <c r="L17" s="8">
        <v>4600</v>
      </c>
      <c r="M17" s="10">
        <v>500</v>
      </c>
      <c r="N17" s="1">
        <v>0.6</v>
      </c>
      <c r="O17" s="1">
        <v>1.1000000000000001</v>
      </c>
      <c r="P17" s="10">
        <v>1000</v>
      </c>
      <c r="Q17" s="1">
        <v>-0.05</v>
      </c>
      <c r="R17" s="8">
        <v>0.85</v>
      </c>
      <c r="S17" s="1">
        <v>29.61</v>
      </c>
      <c r="T17" s="1">
        <v>57</v>
      </c>
      <c r="U17" s="10">
        <v>-2250</v>
      </c>
      <c r="V17" s="10">
        <v>32600</v>
      </c>
      <c r="W17" s="8"/>
    </row>
    <row r="18" spans="1:23">
      <c r="A18" s="8"/>
      <c r="B18" s="10">
        <v>169550</v>
      </c>
      <c r="C18" s="10">
        <v>-50</v>
      </c>
      <c r="D18" s="1">
        <v>1</v>
      </c>
      <c r="E18" s="1" t="s">
        <v>23</v>
      </c>
      <c r="F18" s="12">
        <v>988</v>
      </c>
      <c r="G18" s="1">
        <v>8</v>
      </c>
      <c r="H18" s="1">
        <v>50</v>
      </c>
      <c r="I18" s="11">
        <v>992.75</v>
      </c>
      <c r="J18" s="11">
        <v>999.7</v>
      </c>
      <c r="K18" s="10">
        <v>50</v>
      </c>
      <c r="L18" s="8">
        <v>4700</v>
      </c>
      <c r="M18" s="10">
        <v>50</v>
      </c>
      <c r="N18" s="1">
        <v>0.95</v>
      </c>
      <c r="O18" s="1">
        <v>1.1499999999999999</v>
      </c>
      <c r="P18" s="10">
        <v>5000</v>
      </c>
      <c r="Q18" s="1">
        <v>0.35</v>
      </c>
      <c r="R18" s="8">
        <v>1.1000000000000001</v>
      </c>
      <c r="S18" s="1">
        <v>27.79</v>
      </c>
      <c r="T18" s="1">
        <v>388</v>
      </c>
      <c r="U18" s="10">
        <v>17050</v>
      </c>
      <c r="V18" s="10">
        <v>69350</v>
      </c>
      <c r="W18" s="8"/>
    </row>
    <row r="19" spans="1:23">
      <c r="A19" s="8"/>
      <c r="B19" s="10">
        <v>116250</v>
      </c>
      <c r="C19" s="1">
        <v>-50</v>
      </c>
      <c r="D19" s="1">
        <v>9</v>
      </c>
      <c r="E19" s="1" t="s">
        <v>23</v>
      </c>
      <c r="F19" s="12">
        <v>896.5</v>
      </c>
      <c r="G19" s="1">
        <v>2.9</v>
      </c>
      <c r="H19" s="1">
        <v>50</v>
      </c>
      <c r="I19" s="11">
        <v>894.7</v>
      </c>
      <c r="J19" s="11">
        <v>903.35</v>
      </c>
      <c r="K19" s="10">
        <v>50</v>
      </c>
      <c r="L19" s="8">
        <v>4800</v>
      </c>
      <c r="M19" s="10">
        <v>950</v>
      </c>
      <c r="N19" s="1">
        <v>1.4</v>
      </c>
      <c r="O19" s="1">
        <v>1.75</v>
      </c>
      <c r="P19" s="10">
        <v>300</v>
      </c>
      <c r="Q19" s="1">
        <v>0.55000000000000004</v>
      </c>
      <c r="R19" s="8">
        <v>1.7</v>
      </c>
      <c r="S19" s="1">
        <v>26.55</v>
      </c>
      <c r="T19" s="10">
        <v>1922</v>
      </c>
      <c r="U19" s="10">
        <v>-1750</v>
      </c>
      <c r="V19" s="10">
        <v>269750</v>
      </c>
      <c r="W19" s="8"/>
    </row>
    <row r="20" spans="1:23">
      <c r="A20" s="8"/>
      <c r="B20" s="10">
        <v>174450</v>
      </c>
      <c r="C20" s="10">
        <v>100</v>
      </c>
      <c r="D20" s="10">
        <v>8</v>
      </c>
      <c r="E20" s="1" t="s">
        <v>23</v>
      </c>
      <c r="F20" s="12">
        <v>788.45</v>
      </c>
      <c r="G20" s="1">
        <v>1.1499999999999999</v>
      </c>
      <c r="H20" s="1">
        <v>50</v>
      </c>
      <c r="I20" s="11">
        <v>796.05</v>
      </c>
      <c r="J20" s="11">
        <v>801.05</v>
      </c>
      <c r="K20" s="10">
        <v>100</v>
      </c>
      <c r="L20" s="8">
        <v>4900</v>
      </c>
      <c r="M20" s="10">
        <v>14000</v>
      </c>
      <c r="N20" s="1">
        <v>2.25</v>
      </c>
      <c r="O20" s="1">
        <v>2.2999999999999998</v>
      </c>
      <c r="P20" s="10">
        <v>1000</v>
      </c>
      <c r="Q20" s="1">
        <v>0.5</v>
      </c>
      <c r="R20" s="8">
        <v>2.25</v>
      </c>
      <c r="S20" s="1">
        <v>24.65</v>
      </c>
      <c r="T20" s="10">
        <v>3613</v>
      </c>
      <c r="U20" s="10">
        <v>37100</v>
      </c>
      <c r="V20" s="10">
        <v>282000</v>
      </c>
      <c r="W20" s="8"/>
    </row>
    <row r="21" spans="1:23">
      <c r="A21" s="8"/>
      <c r="B21" s="10">
        <v>284450</v>
      </c>
      <c r="C21" s="10">
        <v>550</v>
      </c>
      <c r="D21" s="1">
        <v>376</v>
      </c>
      <c r="E21" s="1" t="s">
        <v>23</v>
      </c>
      <c r="F21" s="12">
        <v>698.05</v>
      </c>
      <c r="G21" s="1">
        <v>3.3</v>
      </c>
      <c r="H21" s="1">
        <v>150</v>
      </c>
      <c r="I21" s="11">
        <v>699.05</v>
      </c>
      <c r="J21" s="11">
        <v>704.85</v>
      </c>
      <c r="K21" s="10">
        <v>150</v>
      </c>
      <c r="L21" s="8">
        <v>5000</v>
      </c>
      <c r="M21" s="10">
        <v>1000</v>
      </c>
      <c r="N21" s="1">
        <v>3</v>
      </c>
      <c r="O21" s="1">
        <v>3.25</v>
      </c>
      <c r="P21" s="10">
        <v>1850</v>
      </c>
      <c r="Q21" s="1">
        <v>0.55000000000000004</v>
      </c>
      <c r="R21" s="8">
        <v>3.1</v>
      </c>
      <c r="S21" s="1">
        <v>22.99</v>
      </c>
      <c r="T21" s="10">
        <v>12187</v>
      </c>
      <c r="U21" s="10">
        <v>246100</v>
      </c>
      <c r="V21" s="10">
        <v>879350</v>
      </c>
      <c r="W21" s="8"/>
    </row>
    <row r="22" spans="1:23">
      <c r="A22" s="8"/>
      <c r="B22" s="10">
        <v>292450</v>
      </c>
      <c r="C22" s="10">
        <v>-550</v>
      </c>
      <c r="D22" s="1">
        <v>362</v>
      </c>
      <c r="E22" s="1" t="s">
        <v>23</v>
      </c>
      <c r="F22" s="8">
        <v>600</v>
      </c>
      <c r="G22" s="1">
        <v>1</v>
      </c>
      <c r="H22" s="1">
        <v>50</v>
      </c>
      <c r="I22" s="11">
        <v>600.1</v>
      </c>
      <c r="J22" s="11">
        <v>604.75</v>
      </c>
      <c r="K22" s="10">
        <v>200</v>
      </c>
      <c r="L22" s="8">
        <v>5100</v>
      </c>
      <c r="M22" s="10">
        <v>4050</v>
      </c>
      <c r="N22" s="1">
        <v>4.05</v>
      </c>
      <c r="O22" s="1">
        <v>4.0999999999999996</v>
      </c>
      <c r="P22" s="10">
        <v>2550</v>
      </c>
      <c r="Q22" s="1">
        <v>0.45</v>
      </c>
      <c r="R22" s="8">
        <v>4.0999999999999996</v>
      </c>
      <c r="S22" s="1">
        <v>20.98</v>
      </c>
      <c r="T22" s="10">
        <v>17923</v>
      </c>
      <c r="U22" s="10">
        <v>283600</v>
      </c>
      <c r="V22" s="10">
        <v>1075000</v>
      </c>
      <c r="W22" s="8"/>
    </row>
    <row r="23" spans="1:23">
      <c r="A23" s="8"/>
      <c r="B23" s="10">
        <v>402950</v>
      </c>
      <c r="C23" s="10">
        <v>5950</v>
      </c>
      <c r="D23" s="1">
        <v>588</v>
      </c>
      <c r="E23" s="1" t="s">
        <v>23</v>
      </c>
      <c r="F23" s="8">
        <v>503</v>
      </c>
      <c r="G23" s="1">
        <v>2.65</v>
      </c>
      <c r="H23" s="1">
        <v>400</v>
      </c>
      <c r="I23" s="11">
        <v>502.8</v>
      </c>
      <c r="J23" s="11">
        <v>506.8</v>
      </c>
      <c r="K23" s="10">
        <v>100</v>
      </c>
      <c r="L23" s="8">
        <v>5200</v>
      </c>
      <c r="M23" s="10">
        <v>300</v>
      </c>
      <c r="N23" s="1">
        <v>5.8</v>
      </c>
      <c r="O23" s="1">
        <v>5.85</v>
      </c>
      <c r="P23" s="10">
        <v>100</v>
      </c>
      <c r="Q23" s="1">
        <v>0.35</v>
      </c>
      <c r="R23" s="8">
        <v>5.8</v>
      </c>
      <c r="S23" s="1">
        <v>19.14</v>
      </c>
      <c r="T23" s="10">
        <v>35265</v>
      </c>
      <c r="U23" s="10">
        <v>668850</v>
      </c>
      <c r="V23" s="10">
        <v>3109800</v>
      </c>
      <c r="W23" s="8"/>
    </row>
    <row r="24" spans="1:23">
      <c r="A24" s="8"/>
      <c r="B24" s="10">
        <v>727150</v>
      </c>
      <c r="C24" s="10">
        <v>-14700</v>
      </c>
      <c r="D24" s="10">
        <v>1424</v>
      </c>
      <c r="E24" s="1" t="s">
        <v>23</v>
      </c>
      <c r="F24" s="12">
        <v>409.85</v>
      </c>
      <c r="G24" s="1">
        <v>7.8</v>
      </c>
      <c r="H24" s="1">
        <v>50</v>
      </c>
      <c r="I24" s="11">
        <v>406.05</v>
      </c>
      <c r="J24" s="11">
        <v>410</v>
      </c>
      <c r="K24" s="1">
        <v>100</v>
      </c>
      <c r="L24" s="8">
        <v>5300</v>
      </c>
      <c r="M24" s="10">
        <v>2200</v>
      </c>
      <c r="N24" s="1">
        <v>8.8000000000000007</v>
      </c>
      <c r="O24" s="1">
        <v>8.9</v>
      </c>
      <c r="P24" s="10">
        <v>50</v>
      </c>
      <c r="Q24" s="1">
        <v>-0.1</v>
      </c>
      <c r="R24" s="8">
        <v>8.9</v>
      </c>
      <c r="S24" s="1">
        <v>17.54</v>
      </c>
      <c r="T24" s="10">
        <v>56147</v>
      </c>
      <c r="U24" s="10">
        <v>545050</v>
      </c>
      <c r="V24" s="10">
        <v>4897100</v>
      </c>
      <c r="W24" s="8"/>
    </row>
    <row r="25" spans="1:23">
      <c r="A25" s="8"/>
      <c r="B25" s="10">
        <v>1684300</v>
      </c>
      <c r="C25" s="10">
        <v>4650</v>
      </c>
      <c r="D25" s="10">
        <v>1564</v>
      </c>
      <c r="E25" s="1">
        <v>12.72</v>
      </c>
      <c r="F25" s="8">
        <v>316</v>
      </c>
      <c r="G25" s="1">
        <v>7.2</v>
      </c>
      <c r="H25" s="1">
        <v>100</v>
      </c>
      <c r="I25" s="11">
        <v>314.3</v>
      </c>
      <c r="J25" s="11">
        <v>316.85000000000002</v>
      </c>
      <c r="K25" s="1">
        <v>100</v>
      </c>
      <c r="L25" s="8">
        <v>5400</v>
      </c>
      <c r="M25" s="10">
        <v>1100</v>
      </c>
      <c r="N25" s="1">
        <v>15.6</v>
      </c>
      <c r="O25" s="1">
        <v>15.8</v>
      </c>
      <c r="P25" s="10">
        <v>100</v>
      </c>
      <c r="Q25" s="1">
        <v>-0.8</v>
      </c>
      <c r="R25" s="8">
        <v>15.5</v>
      </c>
      <c r="S25" s="1">
        <v>16.45</v>
      </c>
      <c r="T25" s="10">
        <v>92220</v>
      </c>
      <c r="U25" s="10">
        <v>704750</v>
      </c>
      <c r="V25" s="10">
        <v>4027900</v>
      </c>
      <c r="W25" s="8"/>
    </row>
    <row r="26" spans="1:23">
      <c r="A26" s="8"/>
      <c r="B26" s="10">
        <v>786300</v>
      </c>
      <c r="C26" s="10">
        <v>14550</v>
      </c>
      <c r="D26" s="10">
        <v>7467</v>
      </c>
      <c r="E26" s="1">
        <v>13.86</v>
      </c>
      <c r="F26" s="12">
        <v>230.05</v>
      </c>
      <c r="G26" s="1">
        <v>6.75</v>
      </c>
      <c r="H26" s="1">
        <v>250</v>
      </c>
      <c r="I26" s="11">
        <v>231</v>
      </c>
      <c r="J26" s="11">
        <v>231.85</v>
      </c>
      <c r="K26" s="1">
        <v>50</v>
      </c>
      <c r="L26" s="8">
        <v>5500</v>
      </c>
      <c r="M26" s="10">
        <v>2350</v>
      </c>
      <c r="N26" s="1">
        <v>28.5</v>
      </c>
      <c r="O26" s="1">
        <v>28.8</v>
      </c>
      <c r="P26" s="10">
        <v>1600</v>
      </c>
      <c r="Q26" s="1">
        <v>-1.55</v>
      </c>
      <c r="R26" s="8">
        <v>28.75</v>
      </c>
      <c r="S26" s="1">
        <v>15.63</v>
      </c>
      <c r="T26" s="10">
        <v>112954</v>
      </c>
      <c r="U26" s="10">
        <v>207650</v>
      </c>
      <c r="V26" s="10">
        <v>3472900</v>
      </c>
      <c r="W26" s="8"/>
    </row>
    <row r="27" spans="1:23">
      <c r="A27" s="8"/>
      <c r="B27" s="10">
        <v>1204650</v>
      </c>
      <c r="C27" s="10">
        <v>-9150</v>
      </c>
      <c r="D27" s="10">
        <v>28756</v>
      </c>
      <c r="E27" s="1">
        <v>13.45</v>
      </c>
      <c r="F27" s="12">
        <v>155</v>
      </c>
      <c r="G27" s="1">
        <v>2.7</v>
      </c>
      <c r="H27" s="10">
        <v>200</v>
      </c>
      <c r="I27" s="11">
        <v>154.94999999999999</v>
      </c>
      <c r="J27" s="11">
        <v>156</v>
      </c>
      <c r="K27" s="10">
        <v>950</v>
      </c>
      <c r="L27" s="8">
        <v>5600</v>
      </c>
      <c r="M27" s="10">
        <v>350</v>
      </c>
      <c r="N27" s="1">
        <v>51.2</v>
      </c>
      <c r="O27" s="1">
        <v>51.75</v>
      </c>
      <c r="P27" s="10">
        <v>300</v>
      </c>
      <c r="Q27" s="1">
        <v>-2.5</v>
      </c>
      <c r="R27" s="8">
        <v>51.6</v>
      </c>
      <c r="S27" s="1">
        <v>14.94</v>
      </c>
      <c r="T27" s="10">
        <v>211303</v>
      </c>
      <c r="U27" s="10">
        <v>433900</v>
      </c>
      <c r="V27" s="10">
        <v>4496600</v>
      </c>
      <c r="W27" s="8"/>
    </row>
    <row r="28" spans="1:23">
      <c r="A28" s="8"/>
      <c r="B28" s="10">
        <v>3389550</v>
      </c>
      <c r="C28" s="10">
        <v>284350</v>
      </c>
      <c r="D28" s="10">
        <v>204052</v>
      </c>
      <c r="E28" s="1">
        <v>13.37</v>
      </c>
      <c r="F28" s="12">
        <v>94.7</v>
      </c>
      <c r="G28" s="1">
        <v>2.6</v>
      </c>
      <c r="H28" s="1">
        <v>350</v>
      </c>
      <c r="I28" s="11">
        <v>94.25</v>
      </c>
      <c r="J28" s="11">
        <v>94.7</v>
      </c>
      <c r="K28" s="10">
        <v>200</v>
      </c>
      <c r="L28" s="8">
        <v>5700</v>
      </c>
      <c r="M28" s="10">
        <v>50</v>
      </c>
      <c r="N28" s="1">
        <v>88.6</v>
      </c>
      <c r="O28" s="1">
        <v>88.8</v>
      </c>
      <c r="P28" s="10">
        <v>350</v>
      </c>
      <c r="Q28" s="1">
        <v>-3.9</v>
      </c>
      <c r="R28" s="8">
        <v>88.8</v>
      </c>
      <c r="S28" s="1">
        <v>14.43</v>
      </c>
      <c r="T28" s="10">
        <v>232852</v>
      </c>
      <c r="U28" s="10">
        <v>456500</v>
      </c>
      <c r="V28" s="10">
        <v>4050450</v>
      </c>
      <c r="W28" s="8"/>
    </row>
    <row r="29" spans="1:23">
      <c r="A29" s="8"/>
      <c r="B29" s="10">
        <v>3909100</v>
      </c>
      <c r="C29" s="10">
        <v>469900</v>
      </c>
      <c r="D29" s="10">
        <v>240422</v>
      </c>
      <c r="E29" s="1">
        <v>13.23</v>
      </c>
      <c r="F29" s="12">
        <v>51.1</v>
      </c>
      <c r="G29" s="1">
        <v>1.25</v>
      </c>
      <c r="H29" s="10">
        <v>250</v>
      </c>
      <c r="I29" s="11">
        <v>51.1</v>
      </c>
      <c r="J29" s="11">
        <v>51.85</v>
      </c>
      <c r="K29" s="10">
        <v>300</v>
      </c>
      <c r="L29" s="8">
        <v>5800</v>
      </c>
      <c r="M29" s="10">
        <v>2000</v>
      </c>
      <c r="N29" s="1">
        <v>142.94999999999999</v>
      </c>
      <c r="O29" s="1">
        <v>143.80000000000001</v>
      </c>
      <c r="P29" s="10">
        <v>950</v>
      </c>
      <c r="Q29" s="1">
        <v>-5.8</v>
      </c>
      <c r="R29" s="8">
        <v>143</v>
      </c>
      <c r="S29" s="1">
        <v>14.01</v>
      </c>
      <c r="T29" s="10">
        <v>25674</v>
      </c>
      <c r="U29" s="10">
        <v>6750</v>
      </c>
      <c r="V29" s="10">
        <v>1699250</v>
      </c>
      <c r="W29" s="8"/>
    </row>
    <row r="30" spans="1:23">
      <c r="A30" s="8"/>
      <c r="B30" s="10">
        <v>4229950</v>
      </c>
      <c r="C30" s="10">
        <v>443100</v>
      </c>
      <c r="D30" s="10">
        <v>157906</v>
      </c>
      <c r="E30" s="1">
        <v>13.13</v>
      </c>
      <c r="F30" s="8">
        <v>24.75</v>
      </c>
      <c r="G30" s="1">
        <v>0.75</v>
      </c>
      <c r="H30" s="10">
        <v>50</v>
      </c>
      <c r="I30" s="1">
        <v>24.65</v>
      </c>
      <c r="J30" s="11">
        <v>24.75</v>
      </c>
      <c r="K30" s="10">
        <v>250</v>
      </c>
      <c r="L30" s="8">
        <v>5900</v>
      </c>
      <c r="M30" s="10">
        <v>200</v>
      </c>
      <c r="N30" s="1">
        <v>214</v>
      </c>
      <c r="O30" s="1">
        <v>217.1</v>
      </c>
      <c r="P30" s="10">
        <v>150</v>
      </c>
      <c r="Q30" s="1">
        <v>-8</v>
      </c>
      <c r="R30" s="8">
        <v>215</v>
      </c>
      <c r="S30" s="1">
        <v>14.21</v>
      </c>
      <c r="T30" s="10">
        <v>4427</v>
      </c>
      <c r="U30" s="10">
        <v>-6650</v>
      </c>
      <c r="V30" s="10">
        <v>526850</v>
      </c>
      <c r="W30" s="8"/>
    </row>
    <row r="31" spans="1:23">
      <c r="A31" s="8"/>
      <c r="B31" s="10">
        <v>4361600</v>
      </c>
      <c r="C31" s="10">
        <v>667700</v>
      </c>
      <c r="D31" s="10">
        <v>126334</v>
      </c>
      <c r="E31" s="1">
        <v>13.11</v>
      </c>
      <c r="F31" s="8">
        <v>10.45</v>
      </c>
      <c r="G31" s="1">
        <v>0.05</v>
      </c>
      <c r="H31" s="10">
        <v>1400</v>
      </c>
      <c r="I31" s="1">
        <v>10.4</v>
      </c>
      <c r="J31" s="1">
        <v>10.45</v>
      </c>
      <c r="K31" s="10">
        <v>1600</v>
      </c>
      <c r="L31" s="8">
        <v>6000</v>
      </c>
      <c r="M31" s="10">
        <v>300</v>
      </c>
      <c r="N31" s="1">
        <v>297.8</v>
      </c>
      <c r="O31" s="1">
        <v>300.8</v>
      </c>
      <c r="P31" s="10">
        <v>100</v>
      </c>
      <c r="Q31" s="1">
        <v>-5.9</v>
      </c>
      <c r="R31" s="8">
        <v>300</v>
      </c>
      <c r="S31" s="1">
        <v>14.61</v>
      </c>
      <c r="T31" s="10">
        <v>2310</v>
      </c>
      <c r="U31" s="10">
        <v>6200</v>
      </c>
      <c r="V31" s="10">
        <v>733200</v>
      </c>
      <c r="W31" s="8"/>
    </row>
    <row r="32" spans="1:23">
      <c r="A32" s="8"/>
      <c r="B32" s="10">
        <v>2039400</v>
      </c>
      <c r="C32" s="10">
        <v>69250</v>
      </c>
      <c r="D32" s="10">
        <v>46013</v>
      </c>
      <c r="E32" s="1">
        <v>13.22</v>
      </c>
      <c r="F32" s="8">
        <v>4.0999999999999996</v>
      </c>
      <c r="G32" s="1">
        <v>-0.1</v>
      </c>
      <c r="H32" s="10">
        <v>2200</v>
      </c>
      <c r="I32" s="1">
        <v>4.0999999999999996</v>
      </c>
      <c r="J32" s="1">
        <v>4.2</v>
      </c>
      <c r="K32" s="10">
        <v>5000</v>
      </c>
      <c r="L32" s="8">
        <v>6100</v>
      </c>
      <c r="M32" s="10">
        <v>250</v>
      </c>
      <c r="N32" s="1">
        <v>386.8</v>
      </c>
      <c r="O32" s="1">
        <v>404.5</v>
      </c>
      <c r="P32" s="10">
        <v>500</v>
      </c>
      <c r="Q32" s="1">
        <v>-5</v>
      </c>
      <c r="R32" s="8">
        <v>391</v>
      </c>
      <c r="S32" s="1">
        <v>14.83</v>
      </c>
      <c r="T32" s="10">
        <v>516</v>
      </c>
      <c r="U32" s="10">
        <v>10800</v>
      </c>
      <c r="V32" s="10">
        <v>139650</v>
      </c>
      <c r="W32" s="8"/>
    </row>
    <row r="33" spans="1:23">
      <c r="A33" s="8"/>
      <c r="B33" s="10">
        <v>1087000</v>
      </c>
      <c r="C33" s="10">
        <v>136950</v>
      </c>
      <c r="D33" s="10">
        <v>21627</v>
      </c>
      <c r="E33" s="1">
        <v>13.87</v>
      </c>
      <c r="F33" s="8">
        <v>1.9</v>
      </c>
      <c r="G33" s="1">
        <v>-0.1</v>
      </c>
      <c r="H33" s="10">
        <v>5200</v>
      </c>
      <c r="I33" s="1">
        <v>1.9</v>
      </c>
      <c r="J33" s="1">
        <v>1.95</v>
      </c>
      <c r="K33" s="10">
        <v>3400</v>
      </c>
      <c r="L33" s="8">
        <v>6200</v>
      </c>
      <c r="M33" s="10">
        <v>250</v>
      </c>
      <c r="N33" s="1">
        <v>485.45</v>
      </c>
      <c r="O33" s="1">
        <v>647.45000000000005</v>
      </c>
      <c r="P33" s="10">
        <v>50</v>
      </c>
      <c r="Q33" s="1">
        <v>-4.95</v>
      </c>
      <c r="R33" s="8">
        <v>486.2</v>
      </c>
      <c r="S33" s="1">
        <v>15.1</v>
      </c>
      <c r="T33" s="10">
        <v>81</v>
      </c>
      <c r="U33" s="10">
        <v>-1300</v>
      </c>
      <c r="V33" s="10">
        <v>75850</v>
      </c>
      <c r="W33" s="8"/>
    </row>
    <row r="34" spans="1:23">
      <c r="A34" s="8"/>
      <c r="B34" s="10">
        <v>838150</v>
      </c>
      <c r="C34" s="10">
        <v>140650</v>
      </c>
      <c r="D34" s="10">
        <v>9797</v>
      </c>
      <c r="E34" s="1">
        <v>14.93</v>
      </c>
      <c r="F34" s="8">
        <v>1.1499999999999999</v>
      </c>
      <c r="G34" s="1">
        <v>-0.05</v>
      </c>
      <c r="H34" s="10">
        <v>4250</v>
      </c>
      <c r="I34" s="1">
        <v>1.1499999999999999</v>
      </c>
      <c r="J34" s="1">
        <v>1.2</v>
      </c>
      <c r="K34" s="10">
        <v>4950</v>
      </c>
      <c r="L34" s="8">
        <v>6300</v>
      </c>
      <c r="M34" s="10">
        <v>50</v>
      </c>
      <c r="N34" s="1">
        <v>583.35</v>
      </c>
      <c r="O34" s="1">
        <v>590.6</v>
      </c>
      <c r="P34" s="1">
        <v>50</v>
      </c>
      <c r="Q34" s="1">
        <v>-0.55000000000000004</v>
      </c>
      <c r="R34" s="8">
        <v>589.4</v>
      </c>
      <c r="S34" s="1">
        <v>20.32</v>
      </c>
      <c r="T34" s="10">
        <v>46</v>
      </c>
      <c r="U34" s="10">
        <v>1850</v>
      </c>
      <c r="V34" s="10">
        <v>254750</v>
      </c>
      <c r="W34" s="8"/>
    </row>
    <row r="35" spans="1:23">
      <c r="A35" s="8"/>
      <c r="B35" s="10">
        <v>196100</v>
      </c>
      <c r="C35" s="10">
        <v>9550</v>
      </c>
      <c r="D35" s="10">
        <v>695</v>
      </c>
      <c r="E35" s="1">
        <v>15.91</v>
      </c>
      <c r="F35" s="1">
        <v>0.65</v>
      </c>
      <c r="G35" s="1">
        <v>-0.15</v>
      </c>
      <c r="H35" s="10">
        <v>1100</v>
      </c>
      <c r="I35" s="1">
        <v>0.65</v>
      </c>
      <c r="J35" s="1">
        <v>0.75</v>
      </c>
      <c r="K35" s="10">
        <v>2000</v>
      </c>
      <c r="L35" s="8">
        <v>6400</v>
      </c>
      <c r="M35" s="10">
        <v>100</v>
      </c>
      <c r="N35" s="1">
        <v>678.2</v>
      </c>
      <c r="O35" s="1">
        <v>693.4</v>
      </c>
      <c r="P35" s="10">
        <v>100</v>
      </c>
      <c r="Q35" s="1">
        <v>7.75</v>
      </c>
      <c r="R35" s="1">
        <v>701.45</v>
      </c>
      <c r="S35" s="1">
        <v>28.69</v>
      </c>
      <c r="T35" s="10">
        <v>8</v>
      </c>
      <c r="U35" s="10" t="s">
        <v>23</v>
      </c>
      <c r="V35" s="10">
        <v>69150</v>
      </c>
      <c r="W35" s="8"/>
    </row>
    <row r="36" spans="1:23">
      <c r="A36" s="8"/>
      <c r="B36" s="10">
        <v>203850</v>
      </c>
      <c r="C36" s="10">
        <v>-14900</v>
      </c>
      <c r="D36" s="10">
        <v>1238</v>
      </c>
      <c r="E36" s="1">
        <v>17.63</v>
      </c>
      <c r="F36" s="8">
        <v>0.6</v>
      </c>
      <c r="G36" s="1">
        <v>0.15</v>
      </c>
      <c r="H36" s="10">
        <v>1050</v>
      </c>
      <c r="I36" s="1">
        <v>0.5</v>
      </c>
      <c r="J36" s="1">
        <v>0.55000000000000004</v>
      </c>
      <c r="K36" s="10">
        <v>150</v>
      </c>
      <c r="L36" s="8">
        <v>6500</v>
      </c>
      <c r="M36" s="10">
        <v>50</v>
      </c>
      <c r="N36" s="1">
        <v>782</v>
      </c>
      <c r="O36" s="1">
        <v>787</v>
      </c>
      <c r="P36" s="10">
        <v>50</v>
      </c>
      <c r="Q36" s="1">
        <v>-4.8</v>
      </c>
      <c r="R36" s="8">
        <v>787</v>
      </c>
      <c r="S36" s="1">
        <v>24.85</v>
      </c>
      <c r="T36" s="10">
        <v>253</v>
      </c>
      <c r="U36" s="10">
        <v>1150</v>
      </c>
      <c r="V36" s="10">
        <v>159850</v>
      </c>
      <c r="W36" s="8"/>
    </row>
    <row r="37" spans="1:23">
      <c r="A37" s="8"/>
      <c r="B37" s="10">
        <v>15450</v>
      </c>
      <c r="C37" s="10">
        <v>-40000</v>
      </c>
      <c r="D37" s="10">
        <v>800</v>
      </c>
      <c r="E37" s="1">
        <v>18.37</v>
      </c>
      <c r="F37" s="8">
        <v>0.35</v>
      </c>
      <c r="G37" s="1">
        <v>-0.05</v>
      </c>
      <c r="H37" s="10">
        <v>550</v>
      </c>
      <c r="I37" s="1">
        <v>0.3</v>
      </c>
      <c r="J37" s="1">
        <v>0.45</v>
      </c>
      <c r="K37" s="10">
        <v>900</v>
      </c>
      <c r="L37" s="8">
        <v>6600</v>
      </c>
      <c r="M37" s="10">
        <v>100</v>
      </c>
      <c r="N37" s="1">
        <v>877.4</v>
      </c>
      <c r="O37" s="1">
        <v>893.65</v>
      </c>
      <c r="P37" s="10">
        <v>1500</v>
      </c>
      <c r="Q37" s="1" t="s">
        <v>23</v>
      </c>
      <c r="R37" s="8">
        <v>855</v>
      </c>
      <c r="S37" s="1" t="s">
        <v>23</v>
      </c>
      <c r="T37" s="10" t="s">
        <v>23</v>
      </c>
      <c r="U37" s="10" t="s">
        <v>23</v>
      </c>
      <c r="V37" s="10">
        <v>10100</v>
      </c>
      <c r="W37" s="8"/>
    </row>
    <row r="38" spans="1:23">
      <c r="A38" s="8"/>
      <c r="B38" s="10">
        <v>4950</v>
      </c>
      <c r="C38" s="10" t="s">
        <v>23</v>
      </c>
      <c r="D38" s="10">
        <v>1</v>
      </c>
      <c r="E38" s="1">
        <v>20.82</v>
      </c>
      <c r="F38" s="8">
        <v>0.5</v>
      </c>
      <c r="G38" s="1">
        <v>0.15</v>
      </c>
      <c r="H38" s="10">
        <v>5000</v>
      </c>
      <c r="I38" s="1">
        <v>0.2</v>
      </c>
      <c r="J38" s="1">
        <v>0.45</v>
      </c>
      <c r="K38" s="10">
        <v>2000</v>
      </c>
      <c r="L38" s="8">
        <v>6700</v>
      </c>
      <c r="M38" s="1">
        <v>100</v>
      </c>
      <c r="N38" s="1">
        <v>975.7</v>
      </c>
      <c r="O38" s="1">
        <v>992.75</v>
      </c>
      <c r="P38" s="1">
        <v>100</v>
      </c>
      <c r="Q38" s="1">
        <v>0.5</v>
      </c>
      <c r="R38" s="8">
        <v>995.5</v>
      </c>
      <c r="S38" s="1">
        <v>35.4</v>
      </c>
      <c r="T38" s="10">
        <v>20</v>
      </c>
      <c r="U38" s="10">
        <v>50</v>
      </c>
      <c r="V38" s="10">
        <v>12900</v>
      </c>
      <c r="W38" s="8"/>
    </row>
    <row r="39" spans="1:23">
      <c r="A39" s="1"/>
      <c r="B39" s="13">
        <v>5550</v>
      </c>
      <c r="C39" s="13" t="s">
        <v>23</v>
      </c>
      <c r="D39" s="13">
        <v>612</v>
      </c>
      <c r="E39">
        <v>22.02</v>
      </c>
      <c r="F39">
        <v>0.4</v>
      </c>
      <c r="G39">
        <v>0.1</v>
      </c>
      <c r="H39" s="13">
        <v>400</v>
      </c>
      <c r="I39">
        <v>0.15</v>
      </c>
      <c r="J39">
        <v>0.25</v>
      </c>
      <c r="K39" s="13">
        <v>100</v>
      </c>
      <c r="L39">
        <v>6800</v>
      </c>
      <c r="M39" s="13">
        <v>50</v>
      </c>
      <c r="N39" s="14">
        <v>1076.3</v>
      </c>
      <c r="O39" s="14">
        <v>1085.9000000000001</v>
      </c>
      <c r="P39" s="13">
        <v>50</v>
      </c>
      <c r="Q39">
        <v>-12.4</v>
      </c>
      <c r="R39" s="14">
        <v>1067.5999999999999</v>
      </c>
      <c r="S39" t="s">
        <v>23</v>
      </c>
      <c r="T39" s="13">
        <v>2</v>
      </c>
      <c r="U39" s="13" t="s">
        <v>23</v>
      </c>
      <c r="V39" s="13">
        <v>19650</v>
      </c>
    </row>
    <row r="40" spans="1:23">
      <c r="A40" s="9"/>
      <c r="B40" s="13">
        <v>3100</v>
      </c>
      <c r="C40" s="13" t="s">
        <v>23</v>
      </c>
      <c r="D40" s="13">
        <v>472</v>
      </c>
      <c r="E40">
        <v>23</v>
      </c>
      <c r="F40">
        <v>0.3</v>
      </c>
      <c r="G40">
        <v>-0.05</v>
      </c>
      <c r="H40" s="13">
        <v>10000</v>
      </c>
      <c r="I40">
        <v>0.15</v>
      </c>
      <c r="J40">
        <v>0.3</v>
      </c>
      <c r="K40" s="13">
        <v>2500</v>
      </c>
      <c r="L40">
        <v>6900</v>
      </c>
      <c r="M40">
        <v>200</v>
      </c>
      <c r="N40" s="14">
        <v>1175.3499999999999</v>
      </c>
      <c r="O40" s="14">
        <v>1187.05</v>
      </c>
      <c r="P40" s="13">
        <v>100</v>
      </c>
      <c r="Q40" t="s">
        <v>23</v>
      </c>
      <c r="R40" s="14">
        <v>1145</v>
      </c>
      <c r="S40" t="s">
        <v>23</v>
      </c>
      <c r="T40" s="13" t="s">
        <v>23</v>
      </c>
      <c r="U40" s="13" t="s">
        <v>23</v>
      </c>
      <c r="V40" s="13">
        <v>7450</v>
      </c>
    </row>
    <row r="41" spans="1:23">
      <c r="A41" s="1"/>
      <c r="B41" s="13">
        <v>23500</v>
      </c>
      <c r="C41" s="13">
        <v>100</v>
      </c>
      <c r="D41" s="13">
        <v>243</v>
      </c>
      <c r="E41">
        <v>22.32</v>
      </c>
      <c r="F41">
        <v>0.1</v>
      </c>
      <c r="G41">
        <v>-0.1</v>
      </c>
      <c r="H41" s="13">
        <v>15800</v>
      </c>
      <c r="I41">
        <v>0.05</v>
      </c>
      <c r="J41">
        <v>0.15</v>
      </c>
      <c r="K41" s="13">
        <v>11300</v>
      </c>
      <c r="L41">
        <v>7000</v>
      </c>
      <c r="M41" s="13">
        <v>250</v>
      </c>
      <c r="N41" s="14">
        <v>1274.95</v>
      </c>
      <c r="O41" s="14">
        <v>1281</v>
      </c>
      <c r="P41" s="13">
        <v>50</v>
      </c>
      <c r="Q41">
        <v>-12.95</v>
      </c>
      <c r="R41" s="14">
        <v>1281.55</v>
      </c>
      <c r="S41">
        <v>34.76</v>
      </c>
      <c r="T41" s="13">
        <v>44</v>
      </c>
      <c r="U41" s="13">
        <v>550</v>
      </c>
      <c r="V41" s="13">
        <v>55100</v>
      </c>
    </row>
    <row r="42" spans="1:23">
      <c r="A42" s="1"/>
      <c r="B42" s="13"/>
      <c r="C42" s="13"/>
      <c r="D42" s="13"/>
      <c r="H42" s="13"/>
      <c r="K42" s="13"/>
      <c r="N42" s="14"/>
      <c r="O42" s="14"/>
      <c r="R42" s="14"/>
      <c r="T42" s="13"/>
      <c r="U42" s="13"/>
      <c r="V42" s="13"/>
    </row>
    <row r="43" spans="1:23">
      <c r="A43" s="1" t="s">
        <v>15</v>
      </c>
      <c r="B43" s="13"/>
      <c r="C43" s="13"/>
      <c r="D43" s="13"/>
      <c r="H43" s="13"/>
      <c r="K43" s="13"/>
      <c r="T43" s="13"/>
      <c r="U43" s="13"/>
      <c r="V43" s="13"/>
    </row>
    <row r="44" spans="1:23">
      <c r="A44" s="1" t="s">
        <v>16</v>
      </c>
      <c r="B44" s="13"/>
      <c r="C44" s="13"/>
      <c r="D44" s="13"/>
      <c r="H44" s="13"/>
      <c r="K44" s="13"/>
      <c r="P44" s="13"/>
      <c r="T44" s="13"/>
      <c r="U44" s="13"/>
      <c r="V44" s="13"/>
    </row>
    <row r="45" spans="1:23">
      <c r="A45" s="1" t="s">
        <v>24</v>
      </c>
      <c r="B45" s="13"/>
      <c r="C45" s="13"/>
      <c r="D45" s="13"/>
      <c r="H45" s="13"/>
      <c r="K45" s="13"/>
      <c r="U45" s="13"/>
      <c r="V45" s="13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Q60"/>
  <sheetViews>
    <sheetView workbookViewId="0">
      <selection activeCell="D3" sqref="D3"/>
    </sheetView>
  </sheetViews>
  <sheetFormatPr defaultRowHeight="12.75"/>
  <cols>
    <col min="1" max="1" width="7.42578125" customWidth="1"/>
    <col min="2" max="2" width="9.7109375" customWidth="1"/>
    <col min="3" max="3" width="8" bestFit="1" customWidth="1"/>
    <col min="4" max="4" width="10.85546875" bestFit="1" customWidth="1"/>
  </cols>
  <sheetData>
    <row r="2" spans="2:17">
      <c r="B2" t="str">
        <f>LEFT(Input1!B1,30)</f>
        <v>Underlying Index: NIFTY 5665.6</v>
      </c>
    </row>
    <row r="3" spans="2:17">
      <c r="B3" t="str">
        <f>RIGHT(B2,6)</f>
        <v>5665.6</v>
      </c>
      <c r="C3">
        <f>MOD(B3,100)</f>
        <v>65.600000000000364</v>
      </c>
      <c r="D3">
        <f>B3-C3</f>
        <v>5600</v>
      </c>
    </row>
    <row r="5" spans="2:17">
      <c r="B5" t="s">
        <v>12</v>
      </c>
      <c r="C5" t="s">
        <v>25</v>
      </c>
      <c r="D5" t="s">
        <v>26</v>
      </c>
      <c r="E5" t="s">
        <v>27</v>
      </c>
      <c r="F5" t="s">
        <v>28</v>
      </c>
      <c r="M5" t="s">
        <v>12</v>
      </c>
      <c r="N5" t="s">
        <v>25</v>
      </c>
      <c r="O5" t="s">
        <v>26</v>
      </c>
      <c r="P5" t="s">
        <v>27</v>
      </c>
      <c r="Q5" t="s">
        <v>28</v>
      </c>
    </row>
    <row r="6" spans="2:17">
      <c r="B6">
        <f t="shared" ref="B6:B9" si="0">B7-100</f>
        <v>5100</v>
      </c>
      <c r="C6">
        <f>VLOOKUP(B6,M6:Q60,2,)</f>
        <v>292450</v>
      </c>
      <c r="D6">
        <f>VLOOKUP(B6,M6:Q60,3,FALSE)</f>
        <v>1075000</v>
      </c>
      <c r="E6">
        <f>VLOOKUP(B6,M6:Q60,4,FALSE)</f>
        <v>-550</v>
      </c>
      <c r="F6">
        <f>VLOOKUP(B6,M6:Q60,5,FALSE)</f>
        <v>283600</v>
      </c>
      <c r="M6">
        <f>Input1!L11</f>
        <v>4000</v>
      </c>
      <c r="N6" s="13">
        <f>Input1!B11</f>
        <v>221050</v>
      </c>
      <c r="O6" s="13">
        <f>Input1!V11</f>
        <v>165050</v>
      </c>
      <c r="P6" s="13">
        <f>Input1!C11</f>
        <v>950</v>
      </c>
      <c r="Q6" s="13" t="str">
        <f>Input1!U11</f>
        <v>-</v>
      </c>
    </row>
    <row r="7" spans="2:17">
      <c r="B7">
        <f t="shared" si="0"/>
        <v>5200</v>
      </c>
      <c r="C7">
        <f t="shared" ref="C7:C17" si="1">VLOOKUP(B7,M7:Q61,2,)</f>
        <v>402950</v>
      </c>
      <c r="D7">
        <f t="shared" ref="D7:D17" si="2">VLOOKUP(B7,M7:Q61,3,FALSE)</f>
        <v>3109800</v>
      </c>
      <c r="E7">
        <f t="shared" ref="E7:E17" si="3">VLOOKUP(B7,M7:Q61,4,FALSE)</f>
        <v>5950</v>
      </c>
      <c r="F7">
        <f t="shared" ref="F7:F17" si="4">VLOOKUP(B7,M7:Q61,5,FALSE)</f>
        <v>668850</v>
      </c>
      <c r="M7">
        <f>Input1!L12</f>
        <v>4100</v>
      </c>
      <c r="N7" s="13">
        <f>Input1!B12</f>
        <v>6050</v>
      </c>
      <c r="O7" s="13">
        <f>Input1!V12</f>
        <v>6200</v>
      </c>
      <c r="P7" s="13" t="str">
        <f>Input1!C12</f>
        <v>-</v>
      </c>
      <c r="Q7" s="13" t="str">
        <f>Input1!U12</f>
        <v>-</v>
      </c>
    </row>
    <row r="8" spans="2:17">
      <c r="B8">
        <f t="shared" si="0"/>
        <v>5300</v>
      </c>
      <c r="C8">
        <f t="shared" si="1"/>
        <v>727150</v>
      </c>
      <c r="D8">
        <f t="shared" si="2"/>
        <v>4897100</v>
      </c>
      <c r="E8">
        <f t="shared" si="3"/>
        <v>-14700</v>
      </c>
      <c r="F8">
        <f t="shared" si="4"/>
        <v>545050</v>
      </c>
      <c r="M8">
        <f>Input1!L13</f>
        <v>4200</v>
      </c>
      <c r="N8" s="13">
        <f>Input1!B13</f>
        <v>6750</v>
      </c>
      <c r="O8" s="13">
        <f>Input1!V13</f>
        <v>10000</v>
      </c>
      <c r="P8" s="13" t="str">
        <f>Input1!C13</f>
        <v>-</v>
      </c>
      <c r="Q8" s="13" t="str">
        <f>Input1!U13</f>
        <v>-</v>
      </c>
    </row>
    <row r="9" spans="2:17">
      <c r="B9">
        <f t="shared" si="0"/>
        <v>5400</v>
      </c>
      <c r="C9">
        <f t="shared" si="1"/>
        <v>1684300</v>
      </c>
      <c r="D9">
        <f t="shared" si="2"/>
        <v>4027900</v>
      </c>
      <c r="E9">
        <f t="shared" si="3"/>
        <v>4650</v>
      </c>
      <c r="F9">
        <f t="shared" si="4"/>
        <v>704750</v>
      </c>
      <c r="M9">
        <f>Input1!L14</f>
        <v>4300</v>
      </c>
      <c r="N9" s="13">
        <f>Input1!B14</f>
        <v>26100</v>
      </c>
      <c r="O9" s="13">
        <f>Input1!V14</f>
        <v>20250</v>
      </c>
      <c r="P9" s="13" t="str">
        <f>Input1!C14</f>
        <v>-</v>
      </c>
      <c r="Q9" s="13" t="str">
        <f>Input1!U14</f>
        <v>-</v>
      </c>
    </row>
    <row r="10" spans="2:17">
      <c r="B10">
        <f>B11-100</f>
        <v>5500</v>
      </c>
      <c r="C10">
        <f t="shared" si="1"/>
        <v>786300</v>
      </c>
      <c r="D10">
        <f t="shared" si="2"/>
        <v>3472900</v>
      </c>
      <c r="E10">
        <f t="shared" si="3"/>
        <v>14550</v>
      </c>
      <c r="F10">
        <f t="shared" si="4"/>
        <v>207650</v>
      </c>
      <c r="M10">
        <f>Input1!L15</f>
        <v>4400</v>
      </c>
      <c r="N10" s="13">
        <f>Input1!B15</f>
        <v>650</v>
      </c>
      <c r="O10" s="13">
        <f>Input1!V15</f>
        <v>3350</v>
      </c>
      <c r="P10" s="13" t="str">
        <f>Input1!C15</f>
        <v>-</v>
      </c>
      <c r="Q10" s="13" t="str">
        <f>Input1!U15</f>
        <v>-</v>
      </c>
    </row>
    <row r="11" spans="2:17">
      <c r="B11">
        <f>D3</f>
        <v>5600</v>
      </c>
      <c r="C11">
        <f t="shared" si="1"/>
        <v>1204650</v>
      </c>
      <c r="D11">
        <f t="shared" si="2"/>
        <v>4496600</v>
      </c>
      <c r="E11">
        <f t="shared" si="3"/>
        <v>-9150</v>
      </c>
      <c r="F11">
        <f t="shared" si="4"/>
        <v>433900</v>
      </c>
      <c r="M11">
        <f>Input1!L16</f>
        <v>4500</v>
      </c>
      <c r="N11" s="13">
        <f>Input1!B16</f>
        <v>224700</v>
      </c>
      <c r="O11" s="13">
        <f>Input1!V16</f>
        <v>175800</v>
      </c>
      <c r="P11" s="13">
        <f>Input1!C16</f>
        <v>-1200</v>
      </c>
      <c r="Q11" s="13">
        <f>Input1!U16</f>
        <v>-2200</v>
      </c>
    </row>
    <row r="12" spans="2:17">
      <c r="B12">
        <f>B11+100</f>
        <v>5700</v>
      </c>
      <c r="C12">
        <f t="shared" si="1"/>
        <v>3389550</v>
      </c>
      <c r="D12">
        <f t="shared" si="2"/>
        <v>4050450</v>
      </c>
      <c r="E12">
        <f t="shared" si="3"/>
        <v>284350</v>
      </c>
      <c r="F12">
        <f t="shared" si="4"/>
        <v>456500</v>
      </c>
      <c r="M12">
        <f>Input1!L17</f>
        <v>4600</v>
      </c>
      <c r="N12" s="13">
        <f>Input1!B17</f>
        <v>17200</v>
      </c>
      <c r="O12" s="13">
        <f>Input1!V17</f>
        <v>32600</v>
      </c>
      <c r="P12" s="13">
        <f>Input1!C17</f>
        <v>-2150</v>
      </c>
      <c r="Q12" s="13">
        <f>Input1!U17</f>
        <v>-2250</v>
      </c>
    </row>
    <row r="13" spans="2:17">
      <c r="B13">
        <f t="shared" ref="B13:B17" si="5">B12+100</f>
        <v>5800</v>
      </c>
      <c r="C13">
        <f t="shared" si="1"/>
        <v>3909100</v>
      </c>
      <c r="D13">
        <f t="shared" si="2"/>
        <v>1699250</v>
      </c>
      <c r="E13">
        <f t="shared" si="3"/>
        <v>469900</v>
      </c>
      <c r="F13">
        <f t="shared" si="4"/>
        <v>6750</v>
      </c>
      <c r="M13">
        <f>Input1!L18</f>
        <v>4700</v>
      </c>
      <c r="N13" s="13">
        <f>Input1!B18</f>
        <v>169550</v>
      </c>
      <c r="O13" s="13">
        <f>Input1!V18</f>
        <v>69350</v>
      </c>
      <c r="P13" s="13">
        <f>Input1!C18</f>
        <v>-50</v>
      </c>
      <c r="Q13" s="13">
        <f>Input1!U18</f>
        <v>17050</v>
      </c>
    </row>
    <row r="14" spans="2:17">
      <c r="B14">
        <f t="shared" si="5"/>
        <v>5900</v>
      </c>
      <c r="C14">
        <f t="shared" si="1"/>
        <v>4229950</v>
      </c>
      <c r="D14">
        <f t="shared" si="2"/>
        <v>526850</v>
      </c>
      <c r="E14">
        <f t="shared" si="3"/>
        <v>443100</v>
      </c>
      <c r="F14">
        <f t="shared" si="4"/>
        <v>-6650</v>
      </c>
      <c r="M14">
        <f>Input1!L19</f>
        <v>4800</v>
      </c>
      <c r="N14" s="13">
        <f>Input1!B19</f>
        <v>116250</v>
      </c>
      <c r="O14" s="13">
        <f>Input1!V19</f>
        <v>269750</v>
      </c>
      <c r="P14" s="13">
        <f>Input1!C19</f>
        <v>-50</v>
      </c>
      <c r="Q14" s="13">
        <f>Input1!U19</f>
        <v>-1750</v>
      </c>
    </row>
    <row r="15" spans="2:17">
      <c r="B15">
        <f t="shared" si="5"/>
        <v>6000</v>
      </c>
      <c r="C15">
        <f t="shared" si="1"/>
        <v>4361600</v>
      </c>
      <c r="D15">
        <f t="shared" si="2"/>
        <v>733200</v>
      </c>
      <c r="E15">
        <f t="shared" si="3"/>
        <v>667700</v>
      </c>
      <c r="F15">
        <f t="shared" si="4"/>
        <v>6200</v>
      </c>
      <c r="M15">
        <f>Input1!L20</f>
        <v>4900</v>
      </c>
      <c r="N15" s="13">
        <f>Input1!B20</f>
        <v>174450</v>
      </c>
      <c r="O15" s="13">
        <f>Input1!V20</f>
        <v>282000</v>
      </c>
      <c r="P15" s="13">
        <f>Input1!C20</f>
        <v>100</v>
      </c>
      <c r="Q15" s="13">
        <f>Input1!U20</f>
        <v>37100</v>
      </c>
    </row>
    <row r="16" spans="2:17">
      <c r="B16">
        <f t="shared" si="5"/>
        <v>6100</v>
      </c>
      <c r="C16">
        <f t="shared" si="1"/>
        <v>2039400</v>
      </c>
      <c r="D16">
        <f t="shared" si="2"/>
        <v>139650</v>
      </c>
      <c r="E16">
        <f t="shared" si="3"/>
        <v>69250</v>
      </c>
      <c r="F16">
        <f t="shared" si="4"/>
        <v>10800</v>
      </c>
      <c r="M16">
        <f>Input1!L21</f>
        <v>5000</v>
      </c>
      <c r="N16" s="13">
        <f>Input1!B21</f>
        <v>284450</v>
      </c>
      <c r="O16" s="13">
        <f>Input1!V21</f>
        <v>879350</v>
      </c>
      <c r="P16" s="13">
        <f>Input1!C21</f>
        <v>550</v>
      </c>
      <c r="Q16" s="13">
        <f>Input1!U21</f>
        <v>246100</v>
      </c>
    </row>
    <row r="17" spans="2:17">
      <c r="B17">
        <f t="shared" si="5"/>
        <v>6200</v>
      </c>
      <c r="C17">
        <f t="shared" si="1"/>
        <v>1087000</v>
      </c>
      <c r="D17">
        <f t="shared" si="2"/>
        <v>75850</v>
      </c>
      <c r="E17">
        <f t="shared" si="3"/>
        <v>136950</v>
      </c>
      <c r="F17">
        <f t="shared" si="4"/>
        <v>-1300</v>
      </c>
      <c r="M17">
        <f>Input1!L22</f>
        <v>5100</v>
      </c>
      <c r="N17" s="13">
        <f>Input1!B22</f>
        <v>292450</v>
      </c>
      <c r="O17" s="13">
        <f>Input1!V22</f>
        <v>1075000</v>
      </c>
      <c r="P17" s="13">
        <f>Input1!C22</f>
        <v>-550</v>
      </c>
      <c r="Q17" s="13">
        <f>Input1!U22</f>
        <v>283600</v>
      </c>
    </row>
    <row r="18" spans="2:17">
      <c r="M18">
        <f>Input1!L23</f>
        <v>5200</v>
      </c>
      <c r="N18" s="13">
        <f>Input1!B23</f>
        <v>402950</v>
      </c>
      <c r="O18" s="13">
        <f>Input1!V23</f>
        <v>3109800</v>
      </c>
      <c r="P18" s="13">
        <f>Input1!C23</f>
        <v>5950</v>
      </c>
      <c r="Q18" s="13">
        <f>Input1!U23</f>
        <v>668850</v>
      </c>
    </row>
    <row r="19" spans="2:17">
      <c r="M19">
        <f>Input1!L24</f>
        <v>5300</v>
      </c>
      <c r="N19" s="13">
        <f>Input1!B24</f>
        <v>727150</v>
      </c>
      <c r="O19" s="13">
        <f>Input1!V24</f>
        <v>4897100</v>
      </c>
      <c r="P19" s="13">
        <f>Input1!C24</f>
        <v>-14700</v>
      </c>
      <c r="Q19" s="13">
        <f>Input1!U24</f>
        <v>545050</v>
      </c>
    </row>
    <row r="20" spans="2:17">
      <c r="M20">
        <f>Input1!L25</f>
        <v>5400</v>
      </c>
      <c r="N20" s="13">
        <f>Input1!B25</f>
        <v>1684300</v>
      </c>
      <c r="O20" s="13">
        <f>Input1!V25</f>
        <v>4027900</v>
      </c>
      <c r="P20" s="13">
        <f>Input1!C25</f>
        <v>4650</v>
      </c>
      <c r="Q20" s="13">
        <f>Input1!U25</f>
        <v>704750</v>
      </c>
    </row>
    <row r="21" spans="2:17">
      <c r="M21">
        <f>Input1!L26</f>
        <v>5500</v>
      </c>
      <c r="N21" s="13">
        <f>Input1!B26</f>
        <v>786300</v>
      </c>
      <c r="O21" s="13">
        <f>Input1!V26</f>
        <v>3472900</v>
      </c>
      <c r="P21" s="13">
        <f>Input1!C26</f>
        <v>14550</v>
      </c>
      <c r="Q21" s="13">
        <f>Input1!U26</f>
        <v>207650</v>
      </c>
    </row>
    <row r="22" spans="2:17">
      <c r="M22">
        <f>Input1!L27</f>
        <v>5600</v>
      </c>
      <c r="N22" s="13">
        <f>Input1!B27</f>
        <v>1204650</v>
      </c>
      <c r="O22" s="13">
        <f>Input1!V27</f>
        <v>4496600</v>
      </c>
      <c r="P22" s="13">
        <f>Input1!C27</f>
        <v>-9150</v>
      </c>
      <c r="Q22" s="13">
        <f>Input1!U27</f>
        <v>433900</v>
      </c>
    </row>
    <row r="23" spans="2:17">
      <c r="M23">
        <f>Input1!L28</f>
        <v>5700</v>
      </c>
      <c r="N23" s="13">
        <f>Input1!B28</f>
        <v>3389550</v>
      </c>
      <c r="O23" s="13">
        <f>Input1!V28</f>
        <v>4050450</v>
      </c>
      <c r="P23" s="13">
        <f>Input1!C28</f>
        <v>284350</v>
      </c>
      <c r="Q23" s="13">
        <f>Input1!U28</f>
        <v>456500</v>
      </c>
    </row>
    <row r="24" spans="2:17">
      <c r="M24">
        <f>Input1!L29</f>
        <v>5800</v>
      </c>
      <c r="N24" s="13">
        <f>Input1!B29</f>
        <v>3909100</v>
      </c>
      <c r="O24" s="13">
        <f>Input1!V29</f>
        <v>1699250</v>
      </c>
      <c r="P24" s="13">
        <f>Input1!C29</f>
        <v>469900</v>
      </c>
      <c r="Q24" s="13">
        <f>Input1!U29</f>
        <v>6750</v>
      </c>
    </row>
    <row r="25" spans="2:17">
      <c r="M25">
        <f>Input1!L30</f>
        <v>5900</v>
      </c>
      <c r="N25" s="13">
        <f>Input1!B30</f>
        <v>4229950</v>
      </c>
      <c r="O25" s="13">
        <f>Input1!V30</f>
        <v>526850</v>
      </c>
      <c r="P25" s="13">
        <f>Input1!C30</f>
        <v>443100</v>
      </c>
      <c r="Q25" s="13">
        <f>Input1!U30</f>
        <v>-6650</v>
      </c>
    </row>
    <row r="26" spans="2:17">
      <c r="M26">
        <f>Input1!L31</f>
        <v>6000</v>
      </c>
      <c r="N26" s="13">
        <f>Input1!B31</f>
        <v>4361600</v>
      </c>
      <c r="O26" s="13">
        <f>Input1!V31</f>
        <v>733200</v>
      </c>
      <c r="P26" s="13">
        <f>Input1!C31</f>
        <v>667700</v>
      </c>
      <c r="Q26" s="13">
        <f>Input1!U31</f>
        <v>6200</v>
      </c>
    </row>
    <row r="27" spans="2:17">
      <c r="M27">
        <f>Input1!L32</f>
        <v>6100</v>
      </c>
      <c r="N27" s="13">
        <f>Input1!B32</f>
        <v>2039400</v>
      </c>
      <c r="O27" s="13">
        <f>Input1!V32</f>
        <v>139650</v>
      </c>
      <c r="P27" s="13">
        <f>Input1!C32</f>
        <v>69250</v>
      </c>
      <c r="Q27" s="13">
        <f>Input1!U32</f>
        <v>10800</v>
      </c>
    </row>
    <row r="28" spans="2:17">
      <c r="M28">
        <f>Input1!L33</f>
        <v>6200</v>
      </c>
      <c r="N28" s="13">
        <f>Input1!B33</f>
        <v>1087000</v>
      </c>
      <c r="O28" s="13">
        <f>Input1!V33</f>
        <v>75850</v>
      </c>
      <c r="P28" s="13">
        <f>Input1!C33</f>
        <v>136950</v>
      </c>
      <c r="Q28" s="13">
        <f>Input1!U33</f>
        <v>-1300</v>
      </c>
    </row>
    <row r="29" spans="2:17">
      <c r="M29">
        <f>Input1!L34</f>
        <v>6300</v>
      </c>
      <c r="N29" s="13">
        <f>Input1!B34</f>
        <v>838150</v>
      </c>
      <c r="O29" s="13">
        <f>Input1!V34</f>
        <v>254750</v>
      </c>
      <c r="P29" s="13">
        <f>Input1!C34</f>
        <v>140650</v>
      </c>
      <c r="Q29" s="13">
        <f>Input1!U34</f>
        <v>1850</v>
      </c>
    </row>
    <row r="30" spans="2:17">
      <c r="M30">
        <f>Input1!L35</f>
        <v>6400</v>
      </c>
      <c r="N30" s="13">
        <f>Input1!B35</f>
        <v>196100</v>
      </c>
      <c r="O30" s="13">
        <f>Input1!V35</f>
        <v>69150</v>
      </c>
      <c r="P30" s="13">
        <f>Input1!C35</f>
        <v>9550</v>
      </c>
      <c r="Q30" s="13" t="str">
        <f>Input1!U35</f>
        <v>-</v>
      </c>
    </row>
    <row r="31" spans="2:17">
      <c r="M31">
        <f>Input1!L36</f>
        <v>6500</v>
      </c>
      <c r="N31" s="13">
        <f>Input1!B36</f>
        <v>203850</v>
      </c>
      <c r="O31" s="13">
        <f>Input1!V36</f>
        <v>159850</v>
      </c>
      <c r="P31" s="13">
        <f>Input1!C36</f>
        <v>-14900</v>
      </c>
      <c r="Q31" s="13">
        <f>Input1!U36</f>
        <v>1150</v>
      </c>
    </row>
    <row r="32" spans="2:17">
      <c r="M32">
        <f>Input1!L37</f>
        <v>6600</v>
      </c>
      <c r="N32" s="13">
        <f>Input1!B37</f>
        <v>15450</v>
      </c>
      <c r="O32" s="13">
        <f>Input1!V37</f>
        <v>10100</v>
      </c>
      <c r="P32" s="13">
        <f>Input1!C37</f>
        <v>-40000</v>
      </c>
      <c r="Q32" s="13" t="str">
        <f>Input1!U37</f>
        <v>-</v>
      </c>
    </row>
    <row r="33" spans="13:17">
      <c r="M33">
        <f>Input1!L38</f>
        <v>6700</v>
      </c>
      <c r="N33" s="13">
        <f>Input1!B38</f>
        <v>4950</v>
      </c>
      <c r="O33" s="13">
        <f>Input1!V38</f>
        <v>12900</v>
      </c>
      <c r="P33" s="13" t="str">
        <f>Input1!C38</f>
        <v>-</v>
      </c>
      <c r="Q33" s="13">
        <f>Input1!U38</f>
        <v>50</v>
      </c>
    </row>
    <row r="34" spans="13:17">
      <c r="M34">
        <f>Input1!L39</f>
        <v>6800</v>
      </c>
      <c r="N34" s="13">
        <f>Input1!B39</f>
        <v>5550</v>
      </c>
      <c r="O34" s="13">
        <f>Input1!V39</f>
        <v>19650</v>
      </c>
      <c r="P34" s="13" t="str">
        <f>Input1!C39</f>
        <v>-</v>
      </c>
      <c r="Q34" s="13" t="str">
        <f>Input1!U39</f>
        <v>-</v>
      </c>
    </row>
    <row r="35" spans="13:17">
      <c r="M35">
        <f>Input1!L40</f>
        <v>6900</v>
      </c>
      <c r="N35" s="13">
        <f>Input1!B40</f>
        <v>3100</v>
      </c>
      <c r="O35" s="13">
        <f>Input1!V40</f>
        <v>7450</v>
      </c>
      <c r="P35" s="13" t="str">
        <f>Input1!C40</f>
        <v>-</v>
      </c>
      <c r="Q35" s="13" t="str">
        <f>Input1!U40</f>
        <v>-</v>
      </c>
    </row>
    <row r="36" spans="13:17">
      <c r="M36">
        <f>Input1!L41</f>
        <v>7000</v>
      </c>
      <c r="N36" s="13">
        <f>Input1!B41</f>
        <v>23500</v>
      </c>
      <c r="O36" s="13">
        <f>Input1!V41</f>
        <v>55100</v>
      </c>
      <c r="P36" s="13">
        <f>Input1!C41</f>
        <v>100</v>
      </c>
      <c r="Q36" s="13">
        <f>Input1!U41</f>
        <v>550</v>
      </c>
    </row>
    <row r="37" spans="13:17">
      <c r="M37">
        <f>Input1!L42</f>
        <v>0</v>
      </c>
      <c r="N37" s="13">
        <f>Input1!B42</f>
        <v>0</v>
      </c>
      <c r="O37" s="13">
        <f>Input1!V42</f>
        <v>0</v>
      </c>
      <c r="P37" s="13">
        <f>Input1!C42</f>
        <v>0</v>
      </c>
      <c r="Q37" s="13">
        <f>Input1!U42</f>
        <v>0</v>
      </c>
    </row>
    <row r="38" spans="13:17">
      <c r="M38">
        <f>Input1!L43</f>
        <v>0</v>
      </c>
      <c r="N38" s="13">
        <f>Input1!B43</f>
        <v>0</v>
      </c>
      <c r="O38" s="13">
        <f>Input1!V43</f>
        <v>0</v>
      </c>
      <c r="P38" s="13">
        <f>Input1!C43</f>
        <v>0</v>
      </c>
      <c r="Q38" s="13">
        <f>Input1!U43</f>
        <v>0</v>
      </c>
    </row>
    <row r="39" spans="13:17">
      <c r="M39">
        <f>Input1!L44</f>
        <v>0</v>
      </c>
      <c r="N39" s="13">
        <f>Input1!B44</f>
        <v>0</v>
      </c>
      <c r="O39" s="13">
        <f>Input1!V44</f>
        <v>0</v>
      </c>
      <c r="P39" s="13">
        <f>Input1!C44</f>
        <v>0</v>
      </c>
      <c r="Q39" s="13">
        <f>Input1!U44</f>
        <v>0</v>
      </c>
    </row>
    <row r="40" spans="13:17">
      <c r="M40" t="e">
        <f>Input1!#REF!</f>
        <v>#REF!</v>
      </c>
      <c r="N40" s="13" t="e">
        <f>Input1!#REF!</f>
        <v>#REF!</v>
      </c>
      <c r="O40" s="13" t="e">
        <f>Input1!#REF!</f>
        <v>#REF!</v>
      </c>
      <c r="P40" s="13" t="e">
        <f>Input1!#REF!</f>
        <v>#REF!</v>
      </c>
      <c r="Q40" s="13" t="e">
        <f>Input1!#REF!</f>
        <v>#REF!</v>
      </c>
    </row>
    <row r="41" spans="13:17">
      <c r="M41">
        <f>Input1!L45</f>
        <v>0</v>
      </c>
      <c r="N41" s="13">
        <f>Input1!B45</f>
        <v>0</v>
      </c>
      <c r="O41" s="13">
        <f>Input1!V45</f>
        <v>0</v>
      </c>
      <c r="P41" s="13">
        <f>Input1!C45</f>
        <v>0</v>
      </c>
      <c r="Q41" s="13">
        <f>Input1!U45</f>
        <v>0</v>
      </c>
    </row>
    <row r="42" spans="13:17">
      <c r="M42">
        <f>Input1!L46</f>
        <v>0</v>
      </c>
      <c r="N42" s="13">
        <f>Input1!B46</f>
        <v>0</v>
      </c>
      <c r="O42" s="13">
        <f>Input1!V46</f>
        <v>0</v>
      </c>
      <c r="P42" s="13">
        <f>Input1!C46</f>
        <v>0</v>
      </c>
      <c r="Q42" s="13">
        <f>Input1!U46</f>
        <v>0</v>
      </c>
    </row>
    <row r="43" spans="13:17">
      <c r="M43">
        <f>Input1!L47</f>
        <v>0</v>
      </c>
      <c r="N43" s="13">
        <f>Input1!B47</f>
        <v>0</v>
      </c>
      <c r="O43" s="13">
        <f>Input1!V47</f>
        <v>0</v>
      </c>
      <c r="P43" s="13">
        <f>Input1!C47</f>
        <v>0</v>
      </c>
      <c r="Q43" s="13">
        <f>Input1!U47</f>
        <v>0</v>
      </c>
    </row>
    <row r="44" spans="13:17">
      <c r="M44">
        <f>Input1!L48</f>
        <v>0</v>
      </c>
      <c r="N44" s="13">
        <f>Input1!B48</f>
        <v>0</v>
      </c>
      <c r="O44" s="13">
        <f>Input1!V48</f>
        <v>0</v>
      </c>
      <c r="P44" s="13">
        <f>Input1!C48</f>
        <v>0</v>
      </c>
      <c r="Q44" s="13">
        <f>Input1!U48</f>
        <v>0</v>
      </c>
    </row>
    <row r="45" spans="13:17">
      <c r="M45">
        <f>Input1!L49</f>
        <v>0</v>
      </c>
      <c r="N45" s="13">
        <f>Input1!B49</f>
        <v>0</v>
      </c>
      <c r="O45" s="13">
        <f>Input1!V49</f>
        <v>0</v>
      </c>
      <c r="P45" s="13">
        <f>Input1!C49</f>
        <v>0</v>
      </c>
      <c r="Q45" s="13">
        <f>Input1!U49</f>
        <v>0</v>
      </c>
    </row>
    <row r="46" spans="13:17">
      <c r="M46">
        <f>Input1!L50</f>
        <v>0</v>
      </c>
      <c r="N46" s="13">
        <f>Input1!B50</f>
        <v>0</v>
      </c>
      <c r="O46" s="13">
        <f>Input1!V50</f>
        <v>0</v>
      </c>
      <c r="P46" s="13">
        <f>Input1!C50</f>
        <v>0</v>
      </c>
      <c r="Q46" s="13">
        <f>Input1!U50</f>
        <v>0</v>
      </c>
    </row>
    <row r="47" spans="13:17">
      <c r="M47">
        <f>Input1!L51</f>
        <v>0</v>
      </c>
      <c r="N47" s="13">
        <f>Input1!B51</f>
        <v>0</v>
      </c>
      <c r="O47" s="13">
        <f>Input1!V51</f>
        <v>0</v>
      </c>
      <c r="P47" s="13">
        <f>Input1!C51</f>
        <v>0</v>
      </c>
      <c r="Q47" s="13">
        <f>Input1!U51</f>
        <v>0</v>
      </c>
    </row>
    <row r="48" spans="13:17">
      <c r="M48">
        <f>Input1!L52</f>
        <v>0</v>
      </c>
      <c r="N48" s="13">
        <f>Input1!B52</f>
        <v>0</v>
      </c>
      <c r="O48" s="13">
        <f>Input1!V52</f>
        <v>0</v>
      </c>
      <c r="P48" s="13">
        <f>Input1!C52</f>
        <v>0</v>
      </c>
      <c r="Q48" s="13">
        <f>Input1!U52</f>
        <v>0</v>
      </c>
    </row>
    <row r="49" spans="13:17">
      <c r="M49">
        <f>Input1!L53</f>
        <v>0</v>
      </c>
      <c r="N49" s="13">
        <f>Input1!B53</f>
        <v>0</v>
      </c>
      <c r="O49" s="13">
        <f>Input1!V53</f>
        <v>0</v>
      </c>
      <c r="P49" s="13">
        <f>Input1!C53</f>
        <v>0</v>
      </c>
      <c r="Q49" s="13">
        <f>Input1!U53</f>
        <v>0</v>
      </c>
    </row>
    <row r="50" spans="13:17">
      <c r="M50">
        <f>Input1!L54</f>
        <v>0</v>
      </c>
      <c r="N50" s="13">
        <f>Input1!B54</f>
        <v>0</v>
      </c>
      <c r="O50" s="13">
        <f>Input1!V54</f>
        <v>0</v>
      </c>
      <c r="P50" s="13">
        <f>Input1!C54</f>
        <v>0</v>
      </c>
      <c r="Q50" s="13">
        <f>Input1!U54</f>
        <v>0</v>
      </c>
    </row>
    <row r="51" spans="13:17">
      <c r="M51">
        <f>Input1!L55</f>
        <v>0</v>
      </c>
      <c r="N51" s="13">
        <f>Input1!B55</f>
        <v>0</v>
      </c>
      <c r="O51" s="13">
        <f>Input1!V55</f>
        <v>0</v>
      </c>
      <c r="P51" s="13">
        <f>Input1!C55</f>
        <v>0</v>
      </c>
      <c r="Q51" s="13">
        <f>Input1!U55</f>
        <v>0</v>
      </c>
    </row>
    <row r="52" spans="13:17">
      <c r="M52">
        <f>Input1!L56</f>
        <v>0</v>
      </c>
      <c r="N52" s="13">
        <f>Input1!B56</f>
        <v>0</v>
      </c>
      <c r="O52" s="13">
        <f>Input1!V56</f>
        <v>0</v>
      </c>
      <c r="P52" s="13">
        <f>Input1!C56</f>
        <v>0</v>
      </c>
      <c r="Q52" s="13">
        <f>Input1!U56</f>
        <v>0</v>
      </c>
    </row>
    <row r="53" spans="13:17">
      <c r="M53">
        <f>Input1!L57</f>
        <v>0</v>
      </c>
      <c r="N53" s="13">
        <f>Input1!B57</f>
        <v>0</v>
      </c>
      <c r="O53" s="13">
        <f>Input1!V57</f>
        <v>0</v>
      </c>
      <c r="P53" s="13">
        <f>Input1!C57</f>
        <v>0</v>
      </c>
      <c r="Q53" s="13">
        <f>Input1!U57</f>
        <v>0</v>
      </c>
    </row>
    <row r="54" spans="13:17">
      <c r="M54">
        <f>Input1!L58</f>
        <v>0</v>
      </c>
      <c r="N54" s="13">
        <f>Input1!B58</f>
        <v>0</v>
      </c>
      <c r="O54" s="13">
        <f>Input1!V58</f>
        <v>0</v>
      </c>
      <c r="P54" s="13">
        <f>Input1!C58</f>
        <v>0</v>
      </c>
      <c r="Q54" s="13">
        <f>Input1!U58</f>
        <v>0</v>
      </c>
    </row>
    <row r="55" spans="13:17">
      <c r="M55">
        <f>Input1!L59</f>
        <v>0</v>
      </c>
      <c r="N55" s="13">
        <f>Input1!B59</f>
        <v>0</v>
      </c>
      <c r="O55" s="13">
        <f>Input1!V59</f>
        <v>0</v>
      </c>
      <c r="P55" s="13">
        <f>Input1!C59</f>
        <v>0</v>
      </c>
      <c r="Q55" s="13">
        <f>Input1!U59</f>
        <v>0</v>
      </c>
    </row>
    <row r="56" spans="13:17">
      <c r="M56">
        <f>Input1!L60</f>
        <v>0</v>
      </c>
      <c r="N56" s="13">
        <f>Input1!B60</f>
        <v>0</v>
      </c>
      <c r="O56" s="13">
        <f>Input1!V60</f>
        <v>0</v>
      </c>
      <c r="P56" s="13">
        <f>Input1!C60</f>
        <v>0</v>
      </c>
      <c r="Q56" s="13">
        <f>Input1!U60</f>
        <v>0</v>
      </c>
    </row>
    <row r="57" spans="13:17">
      <c r="M57">
        <f>Input1!L61</f>
        <v>0</v>
      </c>
      <c r="N57" s="13">
        <f>Input1!B61</f>
        <v>0</v>
      </c>
      <c r="O57" s="13">
        <f>Input1!V61</f>
        <v>0</v>
      </c>
      <c r="P57" s="13">
        <f>Input1!C61</f>
        <v>0</v>
      </c>
      <c r="Q57" s="13">
        <f>Input1!U61</f>
        <v>0</v>
      </c>
    </row>
    <row r="58" spans="13:17">
      <c r="M58">
        <f>Input1!L62</f>
        <v>0</v>
      </c>
      <c r="N58" s="13">
        <f>Input1!B62</f>
        <v>0</v>
      </c>
      <c r="O58" s="13">
        <f>Input1!V62</f>
        <v>0</v>
      </c>
      <c r="P58" s="13">
        <f>Input1!C62</f>
        <v>0</v>
      </c>
      <c r="Q58" s="13">
        <f>Input1!U62</f>
        <v>0</v>
      </c>
    </row>
    <row r="59" spans="13:17">
      <c r="M59">
        <f>Input1!L63</f>
        <v>0</v>
      </c>
      <c r="N59" s="13">
        <f>Input1!B63</f>
        <v>0</v>
      </c>
      <c r="O59" s="13">
        <f>Input1!V63</f>
        <v>0</v>
      </c>
      <c r="P59" s="13">
        <f>Input1!C63</f>
        <v>0</v>
      </c>
      <c r="Q59" s="13">
        <f>Input1!U63</f>
        <v>0</v>
      </c>
    </row>
    <row r="60" spans="13:17">
      <c r="M60">
        <f>Input1!L64</f>
        <v>0</v>
      </c>
      <c r="N60" s="13">
        <f>Input1!B64</f>
        <v>0</v>
      </c>
      <c r="O60" s="13">
        <f>Input1!V64</f>
        <v>0</v>
      </c>
      <c r="P60" s="13">
        <f>Input1!C64</f>
        <v>0</v>
      </c>
      <c r="Q60" s="13">
        <f>Input1!U64</f>
        <v>0</v>
      </c>
    </row>
  </sheetData>
  <sheetProtection password="93E1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tabSelected="1" workbookViewId="0">
      <selection activeCell="A2" sqref="A2"/>
    </sheetView>
  </sheetViews>
  <sheetFormatPr defaultColWidth="11.5703125" defaultRowHeight="12.75"/>
  <sheetData>
    <row r="1" spans="1:3">
      <c r="A1" t="s">
        <v>12</v>
      </c>
      <c r="B1" t="s">
        <v>17</v>
      </c>
      <c r="C1" t="s">
        <v>18</v>
      </c>
    </row>
    <row r="2" spans="1:3">
      <c r="A2">
        <f>Input2!B6</f>
        <v>5100</v>
      </c>
      <c r="B2">
        <f>Input2!C6</f>
        <v>292450</v>
      </c>
      <c r="C2">
        <f>Input2!D6</f>
        <v>1075000</v>
      </c>
    </row>
    <row r="3" spans="1:3">
      <c r="A3">
        <f>Input2!B7</f>
        <v>5200</v>
      </c>
      <c r="B3">
        <f>Input2!C7</f>
        <v>402950</v>
      </c>
      <c r="C3">
        <f>Input2!D7</f>
        <v>3109800</v>
      </c>
    </row>
    <row r="4" spans="1:3">
      <c r="A4">
        <f>Input2!B8</f>
        <v>5300</v>
      </c>
      <c r="B4">
        <f>Input2!C8</f>
        <v>727150</v>
      </c>
      <c r="C4">
        <f>Input2!D8</f>
        <v>4897100</v>
      </c>
    </row>
    <row r="5" spans="1:3">
      <c r="A5">
        <f>Input2!B9</f>
        <v>5400</v>
      </c>
      <c r="B5">
        <f>Input2!C9</f>
        <v>1684300</v>
      </c>
      <c r="C5">
        <f>Input2!D9</f>
        <v>4027900</v>
      </c>
    </row>
    <row r="6" spans="1:3">
      <c r="A6">
        <f>Input2!B10</f>
        <v>5500</v>
      </c>
      <c r="B6">
        <f>Input2!C10</f>
        <v>786300</v>
      </c>
      <c r="C6">
        <f>Input2!D10</f>
        <v>3472900</v>
      </c>
    </row>
    <row r="7" spans="1:3">
      <c r="A7">
        <f>Input2!B11</f>
        <v>5600</v>
      </c>
      <c r="B7">
        <f>Input2!C11</f>
        <v>1204650</v>
      </c>
      <c r="C7">
        <f>Input2!D11</f>
        <v>4496600</v>
      </c>
    </row>
    <row r="8" spans="1:3">
      <c r="A8">
        <f>Input2!B12</f>
        <v>5700</v>
      </c>
      <c r="B8">
        <f>Input2!C12</f>
        <v>3389550</v>
      </c>
      <c r="C8">
        <f>Input2!D12</f>
        <v>4050450</v>
      </c>
    </row>
    <row r="9" spans="1:3">
      <c r="A9">
        <f>Input2!B13</f>
        <v>5800</v>
      </c>
      <c r="B9">
        <f>Input2!C13</f>
        <v>3909100</v>
      </c>
      <c r="C9">
        <f>Input2!D13</f>
        <v>1699250</v>
      </c>
    </row>
    <row r="10" spans="1:3">
      <c r="A10">
        <f>Input2!B14</f>
        <v>5900</v>
      </c>
      <c r="B10">
        <f>Input2!C14</f>
        <v>4229950</v>
      </c>
      <c r="C10">
        <f>Input2!D14</f>
        <v>526850</v>
      </c>
    </row>
    <row r="11" spans="1:3">
      <c r="A11">
        <f>Input2!B15</f>
        <v>6000</v>
      </c>
      <c r="B11">
        <f>Input2!C15</f>
        <v>4361600</v>
      </c>
      <c r="C11">
        <f>Input2!D15</f>
        <v>733200</v>
      </c>
    </row>
    <row r="12" spans="1:3">
      <c r="A12">
        <f>Input2!B16</f>
        <v>6100</v>
      </c>
      <c r="B12">
        <f>Input2!C16</f>
        <v>2039400</v>
      </c>
      <c r="C12">
        <f>Input2!D16</f>
        <v>139650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2"/>
  <sheetViews>
    <sheetView workbookViewId="0"/>
  </sheetViews>
  <sheetFormatPr defaultColWidth="11.5703125" defaultRowHeight="12.75"/>
  <sheetData>
    <row r="1" spans="1:3">
      <c r="A1" t="s">
        <v>12</v>
      </c>
      <c r="B1" t="s">
        <v>29</v>
      </c>
      <c r="C1" t="s">
        <v>30</v>
      </c>
    </row>
    <row r="2" spans="1:3">
      <c r="A2">
        <f>Input2!B6</f>
        <v>5100</v>
      </c>
      <c r="B2" s="13">
        <f>Input2!E6</f>
        <v>-550</v>
      </c>
      <c r="C2" s="13">
        <f>Input2!F6</f>
        <v>283600</v>
      </c>
    </row>
    <row r="3" spans="1:3">
      <c r="A3">
        <f>Input2!B7</f>
        <v>5200</v>
      </c>
      <c r="B3" s="13">
        <f>Input2!E7</f>
        <v>5950</v>
      </c>
      <c r="C3" s="13">
        <f>Input2!F7</f>
        <v>668850</v>
      </c>
    </row>
    <row r="4" spans="1:3">
      <c r="A4">
        <f>Input2!B8</f>
        <v>5300</v>
      </c>
      <c r="B4" s="13">
        <f>Input2!E8</f>
        <v>-14700</v>
      </c>
      <c r="C4" s="13">
        <f>Input2!F8</f>
        <v>545050</v>
      </c>
    </row>
    <row r="5" spans="1:3">
      <c r="A5">
        <f>Input2!B9</f>
        <v>5400</v>
      </c>
      <c r="B5" s="13">
        <f>Input2!E9</f>
        <v>4650</v>
      </c>
      <c r="C5" s="13">
        <f>Input2!F9</f>
        <v>704750</v>
      </c>
    </row>
    <row r="6" spans="1:3">
      <c r="A6">
        <f>Input2!B10</f>
        <v>5500</v>
      </c>
      <c r="B6" s="13">
        <f>Input2!E10</f>
        <v>14550</v>
      </c>
      <c r="C6" s="13">
        <f>Input2!F10</f>
        <v>207650</v>
      </c>
    </row>
    <row r="7" spans="1:3">
      <c r="A7">
        <f>Input2!B11</f>
        <v>5600</v>
      </c>
      <c r="B7" s="13">
        <f>Input2!E11</f>
        <v>-9150</v>
      </c>
      <c r="C7" s="13">
        <f>Input2!F11</f>
        <v>433900</v>
      </c>
    </row>
    <row r="8" spans="1:3">
      <c r="A8">
        <f>Input2!B12</f>
        <v>5700</v>
      </c>
      <c r="B8" s="13">
        <f>Input2!E12</f>
        <v>284350</v>
      </c>
      <c r="C8" s="13">
        <f>Input2!F12</f>
        <v>456500</v>
      </c>
    </row>
    <row r="9" spans="1:3">
      <c r="A9">
        <f>Input2!B13</f>
        <v>5800</v>
      </c>
      <c r="B9" s="13">
        <f>Input2!E13</f>
        <v>469900</v>
      </c>
      <c r="C9" s="13">
        <f>Input2!F13</f>
        <v>6750</v>
      </c>
    </row>
    <row r="10" spans="1:3">
      <c r="A10">
        <f>Input2!B14</f>
        <v>5900</v>
      </c>
      <c r="B10" s="13">
        <f>Input2!E14</f>
        <v>443100</v>
      </c>
      <c r="C10" s="13">
        <f>Input2!F14</f>
        <v>-6650</v>
      </c>
    </row>
    <row r="11" spans="1:3">
      <c r="A11">
        <f>Input2!B15</f>
        <v>6000</v>
      </c>
      <c r="B11" s="13">
        <f>Input2!E15</f>
        <v>667700</v>
      </c>
      <c r="C11" s="13">
        <f>Input2!F15</f>
        <v>6200</v>
      </c>
    </row>
    <row r="12" spans="1:3">
      <c r="A12">
        <f>Input2!B16</f>
        <v>6100</v>
      </c>
      <c r="B12" s="13">
        <f>Input2!E16</f>
        <v>69250</v>
      </c>
      <c r="C12" s="13">
        <f>Input2!F16</f>
        <v>10800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Input1</vt:lpstr>
      <vt:lpstr>Input2</vt:lpstr>
      <vt:lpstr>OI Chart</vt:lpstr>
      <vt:lpstr>Change in OI</vt:lpstr>
      <vt:lpstr>Input1!optionKeys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ebefhie</dc:creator>
  <cp:lastModifiedBy>Rajandran</cp:lastModifiedBy>
  <dcterms:created xsi:type="dcterms:W3CDTF">2012-08-10T16:47:03Z</dcterms:created>
  <dcterms:modified xsi:type="dcterms:W3CDTF">2012-10-29T23:28:02Z</dcterms:modified>
</cp:coreProperties>
</file>